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sabelladavila\Desktop\Desktop\EDUCACION CONTINUADA\PRESUPUESTOS\PRESUPUESTOS AÑO 2019\"/>
    </mc:Choice>
  </mc:AlternateContent>
  <bookViews>
    <workbookView xWindow="0" yWindow="0" windowWidth="24000" windowHeight="9135" tabRatio="963" activeTab="2"/>
  </bookViews>
  <sheets>
    <sheet name="Consolidado" sheetId="1" r:id="rId1"/>
    <sheet name="Ingresos" sheetId="2" r:id="rId2"/>
    <sheet name="Costos y Gastos e Inversión" sheetId="7" r:id="rId3"/>
  </sheets>
  <definedNames>
    <definedName name="_xlnm.Print_Area" localSheetId="0">Consolidado!$A$1:$E$207</definedName>
    <definedName name="_xlnm.Print_Area" localSheetId="1">Ingresos!$A$1:$F$86</definedName>
    <definedName name="DOCENTE">#REF!</definedName>
    <definedName name="FORMACION">Ingresos!$A$95:$A$101</definedName>
    <definedName name="FORMAL_Y_NO_FORMAL">Ingresos!$B$95:$B$102</definedName>
  </definedNames>
  <calcPr calcId="152511"/>
</workbook>
</file>

<file path=xl/calcChain.xml><?xml version="1.0" encoding="utf-8"?>
<calcChain xmlns="http://schemas.openxmlformats.org/spreadsheetml/2006/main">
  <c r="D220" i="7" l="1"/>
  <c r="D219" i="7"/>
  <c r="D218" i="7"/>
  <c r="D217" i="7"/>
  <c r="E218" i="7" l="1"/>
  <c r="E170" i="1" s="1"/>
  <c r="E219" i="7"/>
  <c r="E171" i="1" s="1"/>
  <c r="E217" i="7"/>
  <c r="E34" i="1"/>
  <c r="F17" i="2"/>
  <c r="D18" i="2"/>
  <c r="E60" i="1"/>
  <c r="E63" i="1"/>
  <c r="F8" i="7"/>
  <c r="F7" i="7"/>
  <c r="E7" i="7"/>
  <c r="E8" i="7"/>
  <c r="E9" i="7"/>
  <c r="E10" i="7"/>
  <c r="E220" i="7"/>
  <c r="E172" i="1" s="1"/>
  <c r="E58" i="1"/>
  <c r="E64" i="1"/>
  <c r="E59" i="2"/>
  <c r="C59" i="2"/>
  <c r="B59" i="2"/>
  <c r="E19" i="2"/>
  <c r="E38" i="2"/>
  <c r="E207" i="1"/>
  <c r="E192" i="7"/>
  <c r="F128" i="7"/>
  <c r="E48" i="7"/>
  <c r="E244" i="7"/>
  <c r="E190" i="1"/>
  <c r="E226" i="7"/>
  <c r="E178" i="1"/>
  <c r="E227" i="7"/>
  <c r="E179" i="1"/>
  <c r="E228" i="7"/>
  <c r="E180" i="1"/>
  <c r="E150" i="1"/>
  <c r="F135" i="7"/>
  <c r="E114" i="1"/>
  <c r="F122" i="7"/>
  <c r="F121" i="7"/>
  <c r="F108" i="7"/>
  <c r="F107" i="7"/>
  <c r="F94" i="7"/>
  <c r="F93" i="7"/>
  <c r="F80" i="7"/>
  <c r="F79" i="7"/>
  <c r="D32" i="7"/>
  <c r="D31" i="7"/>
  <c r="D30" i="7"/>
  <c r="D29" i="7"/>
  <c r="D28" i="7"/>
  <c r="E38" i="7"/>
  <c r="E6" i="7"/>
  <c r="F6" i="7"/>
  <c r="E245" i="7"/>
  <c r="E191" i="1"/>
  <c r="E243" i="7"/>
  <c r="E189" i="1"/>
  <c r="E242" i="7"/>
  <c r="E188" i="1"/>
  <c r="E241" i="7"/>
  <c r="E240" i="7"/>
  <c r="E239" i="7"/>
  <c r="E185" i="1"/>
  <c r="E238" i="7"/>
  <c r="E184" i="1"/>
  <c r="E237" i="7"/>
  <c r="E183" i="1"/>
  <c r="E225" i="7"/>
  <c r="E177" i="1"/>
  <c r="E224" i="7"/>
  <c r="E176" i="1"/>
  <c r="E223" i="7"/>
  <c r="E175" i="1"/>
  <c r="E222" i="7"/>
  <c r="E174" i="1"/>
  <c r="E221" i="7"/>
  <c r="E173" i="1"/>
  <c r="E216" i="7"/>
  <c r="E168" i="1"/>
  <c r="E215" i="7"/>
  <c r="E167" i="1"/>
  <c r="E214" i="7"/>
  <c r="E166" i="1"/>
  <c r="E213" i="7"/>
  <c r="E165" i="1"/>
  <c r="E212" i="7"/>
  <c r="E164" i="1"/>
  <c r="E211" i="7"/>
  <c r="E163" i="1"/>
  <c r="E210" i="7"/>
  <c r="E162" i="1"/>
  <c r="E209" i="7"/>
  <c r="E161" i="1"/>
  <c r="E208" i="7"/>
  <c r="E160" i="1"/>
  <c r="E207" i="7"/>
  <c r="E159" i="1"/>
  <c r="F115" i="7"/>
  <c r="F114" i="7"/>
  <c r="F101" i="7"/>
  <c r="F100" i="7"/>
  <c r="F87" i="7"/>
  <c r="F86" i="7"/>
  <c r="F73" i="7"/>
  <c r="F72" i="7"/>
  <c r="E201" i="7"/>
  <c r="E156" i="1"/>
  <c r="E200" i="7"/>
  <c r="E155" i="1"/>
  <c r="E199" i="7"/>
  <c r="E154" i="1"/>
  <c r="E193" i="7"/>
  <c r="E151" i="1"/>
  <c r="E191" i="7"/>
  <c r="E149" i="1"/>
  <c r="E190" i="7"/>
  <c r="E148" i="1"/>
  <c r="E189" i="7"/>
  <c r="E147" i="1"/>
  <c r="E188" i="7"/>
  <c r="E146" i="1"/>
  <c r="E187" i="7"/>
  <c r="E145" i="1"/>
  <c r="E186" i="7"/>
  <c r="E144" i="1"/>
  <c r="F180" i="7"/>
  <c r="E141" i="1"/>
  <c r="F179" i="7"/>
  <c r="E140" i="1"/>
  <c r="F178" i="7"/>
  <c r="E139" i="1"/>
  <c r="E172" i="7"/>
  <c r="E171" i="7"/>
  <c r="E170" i="7"/>
  <c r="E169" i="7"/>
  <c r="E168" i="7"/>
  <c r="E167" i="7"/>
  <c r="D161" i="7"/>
  <c r="E136" i="1"/>
  <c r="D160" i="7"/>
  <c r="E135" i="1"/>
  <c r="D159" i="7"/>
  <c r="E134" i="1"/>
  <c r="D158" i="7"/>
  <c r="E133" i="1"/>
  <c r="D157" i="7"/>
  <c r="E132" i="1"/>
  <c r="D156" i="7"/>
  <c r="E131" i="1"/>
  <c r="D155" i="7"/>
  <c r="E129" i="1"/>
  <c r="D154" i="7"/>
  <c r="E128" i="1"/>
  <c r="D153" i="7"/>
  <c r="E127" i="1"/>
  <c r="D152" i="7"/>
  <c r="E126" i="1"/>
  <c r="E146" i="7"/>
  <c r="E123" i="1"/>
  <c r="E145" i="7"/>
  <c r="E122" i="1"/>
  <c r="E144" i="7"/>
  <c r="E121" i="1"/>
  <c r="E143" i="7"/>
  <c r="E120" i="1"/>
  <c r="F138" i="7"/>
  <c r="E117" i="1"/>
  <c r="F137" i="7"/>
  <c r="E116" i="1"/>
  <c r="F136" i="7"/>
  <c r="E115" i="1"/>
  <c r="F129" i="7"/>
  <c r="E111" i="1"/>
  <c r="E110" i="1"/>
  <c r="E66" i="7"/>
  <c r="E65" i="7"/>
  <c r="E64" i="7"/>
  <c r="E63" i="7"/>
  <c r="E62" i="7"/>
  <c r="E61" i="7"/>
  <c r="E60" i="7"/>
  <c r="E54" i="7"/>
  <c r="E53" i="7"/>
  <c r="E52" i="7"/>
  <c r="E51" i="7"/>
  <c r="E50" i="7"/>
  <c r="E49" i="7"/>
  <c r="E42" i="7"/>
  <c r="E41" i="7"/>
  <c r="E40" i="7"/>
  <c r="E39" i="7"/>
  <c r="D21" i="7"/>
  <c r="D20" i="7"/>
  <c r="D19" i="7"/>
  <c r="D18" i="7"/>
  <c r="D17" i="7"/>
  <c r="F10" i="7"/>
  <c r="F9" i="7"/>
  <c r="D83" i="2"/>
  <c r="D86" i="2"/>
  <c r="D84" i="2"/>
  <c r="D85" i="2"/>
  <c r="D82" i="2"/>
  <c r="D81" i="2"/>
  <c r="D73" i="2"/>
  <c r="F73" i="2"/>
  <c r="E66" i="1"/>
  <c r="D74" i="2"/>
  <c r="F74" i="2"/>
  <c r="E67" i="1"/>
  <c r="E61" i="1"/>
  <c r="E59" i="1"/>
  <c r="E52" i="1"/>
  <c r="E37" i="1"/>
  <c r="E35" i="1"/>
  <c r="E39" i="1"/>
  <c r="E56" i="1"/>
  <c r="E48" i="1"/>
  <c r="E40" i="1"/>
  <c r="E32" i="1"/>
  <c r="E24" i="1"/>
  <c r="E29" i="1"/>
  <c r="E45" i="1"/>
  <c r="E44" i="1"/>
  <c r="E43" i="1"/>
  <c r="E46" i="1"/>
  <c r="E42" i="1"/>
  <c r="E36" i="1"/>
  <c r="E28" i="1"/>
  <c r="E27" i="1"/>
  <c r="E30" i="1"/>
  <c r="E26" i="1"/>
  <c r="C19" i="2"/>
  <c r="D19" i="2"/>
  <c r="B19" i="2"/>
  <c r="E18" i="1"/>
  <c r="F9" i="2"/>
  <c r="E53" i="1"/>
  <c r="F18" i="2"/>
  <c r="F19" i="2"/>
  <c r="E51" i="1"/>
  <c r="C38" i="2"/>
  <c r="D27" i="2"/>
  <c r="F27" i="2"/>
  <c r="D28" i="2"/>
  <c r="D29" i="2"/>
  <c r="F29" i="2"/>
  <c r="D30" i="2"/>
  <c r="F30" i="2"/>
  <c r="D31" i="2"/>
  <c r="F31" i="2"/>
  <c r="D32" i="2"/>
  <c r="D33" i="2"/>
  <c r="F33" i="2"/>
  <c r="D34" i="2"/>
  <c r="D35" i="2"/>
  <c r="F35" i="2"/>
  <c r="D36" i="2"/>
  <c r="D37" i="2"/>
  <c r="F37" i="2"/>
  <c r="D26" i="2"/>
  <c r="D66" i="2"/>
  <c r="F66" i="2"/>
  <c r="D58" i="2"/>
  <c r="F58" i="2"/>
  <c r="D57" i="2"/>
  <c r="F57" i="2"/>
  <c r="D56" i="2"/>
  <c r="F56" i="2"/>
  <c r="D55" i="2"/>
  <c r="F55" i="2"/>
  <c r="D54" i="2"/>
  <c r="F54" i="2"/>
  <c r="D53" i="2"/>
  <c r="F53" i="2"/>
  <c r="D52" i="2"/>
  <c r="F52" i="2"/>
  <c r="D45" i="2"/>
  <c r="F45" i="2"/>
  <c r="E20" i="1"/>
  <c r="B38" i="2"/>
  <c r="F36" i="2"/>
  <c r="F34" i="2"/>
  <c r="F32" i="2"/>
  <c r="F28" i="2"/>
  <c r="F16" i="2"/>
  <c r="F84" i="2"/>
  <c r="E72" i="1"/>
  <c r="F81" i="2"/>
  <c r="E69" i="1"/>
  <c r="F82" i="2"/>
  <c r="E70" i="1"/>
  <c r="F83" i="2"/>
  <c r="E71" i="1"/>
  <c r="F86" i="2"/>
  <c r="E74" i="1"/>
  <c r="F85" i="2"/>
  <c r="E73" i="1"/>
  <c r="G6" i="7"/>
  <c r="E11" i="7"/>
  <c r="E81" i="1"/>
  <c r="D38" i="2"/>
  <c r="E142" i="1"/>
  <c r="E112" i="1"/>
  <c r="E157" i="1"/>
  <c r="E124" i="1"/>
  <c r="E152" i="1"/>
  <c r="E118" i="1"/>
  <c r="E192" i="1"/>
  <c r="F123" i="7"/>
  <c r="E107" i="1"/>
  <c r="F74" i="7"/>
  <c r="E99" i="1"/>
  <c r="D22" i="7"/>
  <c r="E83" i="1"/>
  <c r="F181" i="7"/>
  <c r="E55" i="7"/>
  <c r="E95" i="1"/>
  <c r="E202" i="7"/>
  <c r="F81" i="7"/>
  <c r="E104" i="1"/>
  <c r="E194" i="7"/>
  <c r="F95" i="7"/>
  <c r="E105" i="1"/>
  <c r="F109" i="7"/>
  <c r="E106" i="1"/>
  <c r="E43" i="7"/>
  <c r="E96" i="1"/>
  <c r="G10" i="7"/>
  <c r="G9" i="7"/>
  <c r="G8" i="7"/>
  <c r="D33" i="7"/>
  <c r="E91" i="1"/>
  <c r="F88" i="7"/>
  <c r="E100" i="1"/>
  <c r="E67" i="7"/>
  <c r="E94" i="1"/>
  <c r="F116" i="7"/>
  <c r="E102" i="1"/>
  <c r="E246" i="7"/>
  <c r="E173" i="7"/>
  <c r="E130" i="1"/>
  <c r="E137" i="1"/>
  <c r="F130" i="7"/>
  <c r="F139" i="7"/>
  <c r="E147" i="7"/>
  <c r="D162" i="7"/>
  <c r="F102" i="7"/>
  <c r="E101" i="1"/>
  <c r="F26" i="2"/>
  <c r="F38" i="2"/>
  <c r="E19" i="1"/>
  <c r="E23" i="1"/>
  <c r="F59" i="2"/>
  <c r="E21" i="1"/>
  <c r="D59" i="2"/>
  <c r="E50" i="1"/>
  <c r="F11" i="7"/>
  <c r="E82" i="1"/>
  <c r="E97" i="1"/>
  <c r="E108" i="1"/>
  <c r="G7" i="7"/>
  <c r="G11" i="7"/>
  <c r="E92" i="1"/>
  <c r="B199" i="1"/>
  <c r="E47" i="1"/>
  <c r="E31" i="1"/>
  <c r="E22" i="1"/>
  <c r="E38" i="1"/>
  <c r="E62" i="1"/>
  <c r="E55" i="1"/>
  <c r="E75" i="1"/>
  <c r="E54" i="1"/>
  <c r="E199" i="1"/>
  <c r="E200" i="1"/>
  <c r="E194" i="1"/>
  <c r="E196" i="1"/>
  <c r="E195" i="1"/>
  <c r="E197" i="1"/>
  <c r="E169" i="1"/>
  <c r="E231" i="7" l="1"/>
  <c r="E181" i="1"/>
  <c r="E203" i="1"/>
  <c r="E205" i="1" s="1"/>
</calcChain>
</file>

<file path=xl/comments1.xml><?xml version="1.0" encoding="utf-8"?>
<comments xmlns="http://schemas.openxmlformats.org/spreadsheetml/2006/main">
  <authors>
    <author>Mauricio Andres Benavidez Lopez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ANTES DE DETALLAR LOS INGRESOS DEBE DE DESPLAZAR Y SELECCIONAR LA MODALIDAD DEL PROGRAMA</t>
        </r>
      </text>
    </comment>
    <comment ref="A14" authorId="0" shapeId="0">
      <text>
        <r>
          <rPr>
            <b/>
            <sz val="9"/>
            <color indexed="81"/>
            <rFont val="Tahoma"/>
            <family val="2"/>
          </rPr>
          <t>DESPLAZAR Y SELECCIONAR LA MODALIDAD DEL CURSO</t>
        </r>
      </text>
    </comment>
  </commentList>
</comments>
</file>

<file path=xl/sharedStrings.xml><?xml version="1.0" encoding="utf-8"?>
<sst xmlns="http://schemas.openxmlformats.org/spreadsheetml/2006/main" count="618" uniqueCount="336">
  <si>
    <t>NOMBRE CENTRO DE COSTO</t>
  </si>
  <si>
    <t>RESPONSABLE</t>
  </si>
  <si>
    <t>No. ASISTENTES</t>
  </si>
  <si>
    <t>CENTRO DE COSTO</t>
  </si>
  <si>
    <t>FECHA DE INICIO</t>
  </si>
  <si>
    <t>F. TERMINACION</t>
  </si>
  <si>
    <t>VALOR INSCRIPCIÓN</t>
  </si>
  <si>
    <t>VER ANEXO</t>
  </si>
  <si>
    <t>VR MATRICULA</t>
  </si>
  <si>
    <t>JORNADA</t>
  </si>
  <si>
    <t>TODAS</t>
  </si>
  <si>
    <t>DERECHOS DE GRADO</t>
  </si>
  <si>
    <t xml:space="preserve">1. INGRESOS </t>
  </si>
  <si>
    <t>RUBRO PRESUPUESTAL</t>
  </si>
  <si>
    <t>CONCEPTO</t>
  </si>
  <si>
    <t>CANT</t>
  </si>
  <si>
    <t>VALOR UNIT.</t>
  </si>
  <si>
    <t>VALOR TOTAL</t>
  </si>
  <si>
    <t>Convenios</t>
  </si>
  <si>
    <t xml:space="preserve">TOTAL INGRESOS  </t>
  </si>
  <si>
    <t>2. DESEMBOLSOS</t>
  </si>
  <si>
    <t xml:space="preserve">Sub Total </t>
  </si>
  <si>
    <t xml:space="preserve">Honorarios </t>
  </si>
  <si>
    <t>Seguros</t>
  </si>
  <si>
    <t>De cumplimiento</t>
  </si>
  <si>
    <t>Estudiantil</t>
  </si>
  <si>
    <t>Activos Fijos</t>
  </si>
  <si>
    <t>Otros Seguros</t>
  </si>
  <si>
    <t>Servicios</t>
  </si>
  <si>
    <t>Aseo</t>
  </si>
  <si>
    <t>Telefono Fijo y Celular</t>
  </si>
  <si>
    <t>Acueducto y Alcantarillado</t>
  </si>
  <si>
    <t>Energia Electrica</t>
  </si>
  <si>
    <t>Fax, Internet</t>
  </si>
  <si>
    <t>Gastos Legales</t>
  </si>
  <si>
    <t>Notariales</t>
  </si>
  <si>
    <t>Tramites y licencias</t>
  </si>
  <si>
    <t>Otros Gastos Legales</t>
  </si>
  <si>
    <t>Mantenimientos y Adecuaciones</t>
  </si>
  <si>
    <t>Bienes Inmuebles</t>
  </si>
  <si>
    <t>Bienes Muebles</t>
  </si>
  <si>
    <t>Equipos de Computo</t>
  </si>
  <si>
    <t>Equipo Medio Cientifico</t>
  </si>
  <si>
    <t>Piscinas</t>
  </si>
  <si>
    <t>Vehiculo</t>
  </si>
  <si>
    <t>Instrumentos Musicales</t>
  </si>
  <si>
    <t>Articulos de Mantenimiento</t>
  </si>
  <si>
    <t>Adecuaciones Ornamentales</t>
  </si>
  <si>
    <t>Reparaciones Locativas</t>
  </si>
  <si>
    <t>Otras Adecuaciones e Instalaciones</t>
  </si>
  <si>
    <t>Diversos</t>
  </si>
  <si>
    <t>Libros,periodicos y revistas</t>
  </si>
  <si>
    <t>Suscripciones</t>
  </si>
  <si>
    <t>Elementos de Aseo y Cafeteria</t>
  </si>
  <si>
    <t>Utiles y Papeleria</t>
  </si>
  <si>
    <t>Material Didactico</t>
  </si>
  <si>
    <t>Fotocopias</t>
  </si>
  <si>
    <t>Taxis y Buses</t>
  </si>
  <si>
    <t>Parqueaderos</t>
  </si>
  <si>
    <t>Diplomas y Caligrafia</t>
  </si>
  <si>
    <t>Insumos Medicos</t>
  </si>
  <si>
    <t>Insumos de Laboratorio</t>
  </si>
  <si>
    <t>Lenceria y Otros Articulos</t>
  </si>
  <si>
    <t>Implementos Deportivos</t>
  </si>
  <si>
    <t>Años Anteriores</t>
  </si>
  <si>
    <t>Honorarios Trabajos Especiales</t>
  </si>
  <si>
    <t>Honorarios Docentes</t>
  </si>
  <si>
    <t>Honorarios Asesoria Juridicas</t>
  </si>
  <si>
    <t>Arrendamiento</t>
  </si>
  <si>
    <t>Mantenimiento y Adecuaciones</t>
  </si>
  <si>
    <t xml:space="preserve">Investigación, Bienestar y Extensión </t>
  </si>
  <si>
    <t>Investigación</t>
  </si>
  <si>
    <t>Calculo Automático</t>
  </si>
  <si>
    <t>Bienestar Universitario</t>
  </si>
  <si>
    <t>Extensión y Desarrollo</t>
  </si>
  <si>
    <t>Apoyo Academico, Administrativo, Planta Fisica</t>
  </si>
  <si>
    <t>TOTAL DESEMBOLSOS</t>
  </si>
  <si>
    <t>EXCEDENTE O DEFICIT</t>
  </si>
  <si>
    <t>INVERSIÓN</t>
  </si>
  <si>
    <t>Tecnológica - Inscripción</t>
  </si>
  <si>
    <t xml:space="preserve">Tecnológica - Matricula </t>
  </si>
  <si>
    <t>Profesional - Inscripción</t>
  </si>
  <si>
    <t xml:space="preserve">Profesional - Matricula </t>
  </si>
  <si>
    <t>Postgrados - Inscripción</t>
  </si>
  <si>
    <t xml:space="preserve">Postgrados - Matricula </t>
  </si>
  <si>
    <t>Técnico Profesional - Inscripción</t>
  </si>
  <si>
    <t xml:space="preserve">Técnico Profesional - Matricula </t>
  </si>
  <si>
    <t>Educación Formal - Superior Técnico Profesional</t>
  </si>
  <si>
    <t>Educación Formal - Superior Tecnológica</t>
  </si>
  <si>
    <t>Educación Formal - Superior Profesional</t>
  </si>
  <si>
    <t>Educación Formal - Superior Postgrados</t>
  </si>
  <si>
    <t>Educación No Formal - Formacion Extensiva</t>
  </si>
  <si>
    <t>Educación Informal - Continuada</t>
  </si>
  <si>
    <t>Formacion Extensiva - Congresos</t>
  </si>
  <si>
    <t>Formacion Extensiva - Diplomados</t>
  </si>
  <si>
    <t>Formacion Extensiva - Seminarios</t>
  </si>
  <si>
    <t>Continuada - Cursos de Actualización</t>
  </si>
  <si>
    <t>Continuada - Conferencias</t>
  </si>
  <si>
    <t>Continuada - Talleres</t>
  </si>
  <si>
    <t>Continuada - Otros</t>
  </si>
  <si>
    <t>Técnico Profesional - Devoluciones</t>
  </si>
  <si>
    <t>Técnico Profesional - Descuentos</t>
  </si>
  <si>
    <t>Técnico Profesional - Becas</t>
  </si>
  <si>
    <t>Tecnológica - Devoluciones</t>
  </si>
  <si>
    <t>Tecnológica - Descuentos</t>
  </si>
  <si>
    <t>Tecnológica - Becas</t>
  </si>
  <si>
    <t>Postgrados - Devoluciones</t>
  </si>
  <si>
    <t>Postgrados - Descuentos</t>
  </si>
  <si>
    <t>Postgrados - Becas</t>
  </si>
  <si>
    <t>Profesional - Devoluciones</t>
  </si>
  <si>
    <t>Profesional - Descuentos</t>
  </si>
  <si>
    <t>Profesional - Becas</t>
  </si>
  <si>
    <t>Formacion Extensiva - Devoluciones</t>
  </si>
  <si>
    <t>Formacion Extensiva - Descuentos</t>
  </si>
  <si>
    <t>Formacion Extensiva - Becas</t>
  </si>
  <si>
    <t>Técnico Profesional - Derechos Academicos</t>
  </si>
  <si>
    <t>Tecnológica - Derechos Academicos</t>
  </si>
  <si>
    <t>Profesional - Derechos Academicos</t>
  </si>
  <si>
    <t>Postgrados - Derechos Academicos</t>
  </si>
  <si>
    <t>Formacion Extensiva - Inscripción Diplomados</t>
  </si>
  <si>
    <t>Continuada - Devoluciones</t>
  </si>
  <si>
    <t>Continuada - Descuentos</t>
  </si>
  <si>
    <t>Continuada - Becas</t>
  </si>
  <si>
    <t>Unidades de Negocio</t>
  </si>
  <si>
    <t>Consultorias</t>
  </si>
  <si>
    <t>Preescolar - Jardion Infantil USC</t>
  </si>
  <si>
    <t xml:space="preserve">Asistencia Tecnica - Metrología </t>
  </si>
  <si>
    <t xml:space="preserve">Salud oral - Clinica Odontologica </t>
  </si>
  <si>
    <t>Medicamentos - Centro de Vacunación</t>
  </si>
  <si>
    <t>Comercializados - Tienda USC</t>
  </si>
  <si>
    <t>Técnico Profesional - Otros ingresos</t>
  </si>
  <si>
    <t>Tecnológica - Otros ingresos</t>
  </si>
  <si>
    <t>Profesional - Otros ingresos</t>
  </si>
  <si>
    <t>Postgrados - Otros ingresos</t>
  </si>
  <si>
    <t xml:space="preserve">Otros Ingresos </t>
  </si>
  <si>
    <t>Bienestar Universitario (Recreación)</t>
  </si>
  <si>
    <t>Sueldos - Personal Administrativo</t>
  </si>
  <si>
    <t>Sueldos - Docentes Tiempo Completo</t>
  </si>
  <si>
    <t>Sueldos - Docentes Medio Tiempo</t>
  </si>
  <si>
    <t>Sueldos - Docentes Indefinidos</t>
  </si>
  <si>
    <t>Sueldos - Docentes Hora Catedra</t>
  </si>
  <si>
    <t>Otros Gastos de Personal - Administrativos</t>
  </si>
  <si>
    <r>
      <t>Prestaciones Sociales -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>Administrativos</t>
    </r>
    <r>
      <rPr>
        <sz val="8"/>
        <rFont val="Arial"/>
        <family val="2"/>
      </rPr>
      <t xml:space="preserve"> (Incluye Bonificación)</t>
    </r>
  </si>
  <si>
    <r>
      <t>Prestaciones Sociales - Docentes</t>
    </r>
    <r>
      <rPr>
        <sz val="8"/>
        <rFont val="Arial"/>
        <family val="2"/>
      </rPr>
      <t xml:space="preserve"> (Incluye Bonificación)</t>
    </r>
  </si>
  <si>
    <t>Sueldos - Docentes Dedicación Exclusiva</t>
  </si>
  <si>
    <t>Otros Gastos de Personal - Docente</t>
  </si>
  <si>
    <t>Honorarios - Docentes</t>
  </si>
  <si>
    <t>Honorarios - Trabajos especiales</t>
  </si>
  <si>
    <t>Honorarios - Asesorias Juridicas</t>
  </si>
  <si>
    <t>Viaticos - Administrativos</t>
  </si>
  <si>
    <t>Transporte Terrestre - Administrativos (fuera de la ciudad)</t>
  </si>
  <si>
    <t>Hospedaje y Alimentación - Administrativos</t>
  </si>
  <si>
    <t>Pasajes Aereos - Administrativos</t>
  </si>
  <si>
    <t>Pasajes Aereos - Docente</t>
  </si>
  <si>
    <t>Hospedaje y Alimentación - Docente</t>
  </si>
  <si>
    <t>Transporte Terrestre - Docente (fuera de la ciudad)</t>
  </si>
  <si>
    <t>Viaticos - Docente</t>
  </si>
  <si>
    <t>Gastos de Viaje Administrativo</t>
  </si>
  <si>
    <t>Gastos de Viaje Docentes</t>
  </si>
  <si>
    <t>Arrendamientos Operativos</t>
  </si>
  <si>
    <t>Impresiones, Publicaciones, Suscripciones y Afiliaciones</t>
  </si>
  <si>
    <t>Impresiones</t>
  </si>
  <si>
    <t>Publicaciones</t>
  </si>
  <si>
    <t>Afiliaciones</t>
  </si>
  <si>
    <t>Vigilancia y Seguridad</t>
  </si>
  <si>
    <t>Transporte</t>
  </si>
  <si>
    <t>Diseño</t>
  </si>
  <si>
    <t>Plublicidad y Propaganda</t>
  </si>
  <si>
    <t>Cafeteria y Restaurante</t>
  </si>
  <si>
    <t>Reparaciones, Adecuaciones e Istalaciones</t>
  </si>
  <si>
    <t>Materiales de Educación</t>
  </si>
  <si>
    <t>Eventos Culturales</t>
  </si>
  <si>
    <t>Combustibles y Lubricantes</t>
  </si>
  <si>
    <t>Procesamiento de Informacion</t>
  </si>
  <si>
    <t>ANEXOS INGRESOS</t>
  </si>
  <si>
    <t>INGRESO POR INSCRIPCIONES</t>
  </si>
  <si>
    <t>CURSO</t>
  </si>
  <si>
    <t>No. ESTUDIANTES</t>
  </si>
  <si>
    <t>Vr. PROMEDIO</t>
  </si>
  <si>
    <t xml:space="preserve">TOTAL </t>
  </si>
  <si>
    <t>PERIODO A</t>
  </si>
  <si>
    <t>PERIODO B</t>
  </si>
  <si>
    <t>Total</t>
  </si>
  <si>
    <t>INGRESO POR MATRICULAS</t>
  </si>
  <si>
    <t>Vr. Matricula</t>
  </si>
  <si>
    <t>Primero</t>
  </si>
  <si>
    <t>Segundo</t>
  </si>
  <si>
    <t>Tercero</t>
  </si>
  <si>
    <t>Cuarto</t>
  </si>
  <si>
    <t>Quinto</t>
  </si>
  <si>
    <t>Sexto</t>
  </si>
  <si>
    <t>Septimo</t>
  </si>
  <si>
    <t>Octavo</t>
  </si>
  <si>
    <t>Noveno</t>
  </si>
  <si>
    <t>Decimo</t>
  </si>
  <si>
    <t>Undecimo</t>
  </si>
  <si>
    <t>otro</t>
  </si>
  <si>
    <t>INGRESO POR DERECHOS DE GRADO</t>
  </si>
  <si>
    <t>Vr. Derechos</t>
  </si>
  <si>
    <t>Estudiantes</t>
  </si>
  <si>
    <t>Certificaciones</t>
  </si>
  <si>
    <t>Supletorios</t>
  </si>
  <si>
    <t>Habilitaciones</t>
  </si>
  <si>
    <t>Reintegros</t>
  </si>
  <si>
    <t>Validaciones y Homologaciones</t>
  </si>
  <si>
    <t>Cursos de Verano</t>
  </si>
  <si>
    <t>Recargos y Adiciones</t>
  </si>
  <si>
    <t>TECNICO</t>
  </si>
  <si>
    <t>TECNOLOGIA</t>
  </si>
  <si>
    <t>POSTGRADO</t>
  </si>
  <si>
    <t>EXTENSIVA</t>
  </si>
  <si>
    <t>PROFESIONAL</t>
  </si>
  <si>
    <t>CONTINUADA</t>
  </si>
  <si>
    <t>FORMACION</t>
  </si>
  <si>
    <t>DESCUENTOS BECAS</t>
  </si>
  <si>
    <t>OTROS INGRESO ACADEMICOS DIVERSOS</t>
  </si>
  <si>
    <t>INGRESO EXTENSIVA Y CONTINUADA</t>
  </si>
  <si>
    <t>DIPLOMADO</t>
  </si>
  <si>
    <t>SEMINARIO</t>
  </si>
  <si>
    <t>CONGRESO</t>
  </si>
  <si>
    <t>CURSO DE ACTUALIZACION</t>
  </si>
  <si>
    <t>CONFERENCIA</t>
  </si>
  <si>
    <t>TALLER</t>
  </si>
  <si>
    <t>OTROS</t>
  </si>
  <si>
    <t>FORMAL Y NO FORMAL</t>
  </si>
  <si>
    <t>OTROS INGRESOS</t>
  </si>
  <si>
    <t>UNIDADES DE NEGOCIO</t>
  </si>
  <si>
    <t>DESCRIPCION</t>
  </si>
  <si>
    <t>ANEXOS COSTOS Y GASTOS</t>
  </si>
  <si>
    <t>PERSONAL ADMINISTRATIVO</t>
  </si>
  <si>
    <t>CARGO</t>
  </si>
  <si>
    <t>No. REQUERIDO</t>
  </si>
  <si>
    <t>SUELDO BASE</t>
  </si>
  <si>
    <t>AUX TRANSPORTE</t>
  </si>
  <si>
    <t>COSTO AÑO SUELDO</t>
  </si>
  <si>
    <t>FACTOR PREST</t>
  </si>
  <si>
    <t>TOTAL PERSONAL</t>
  </si>
  <si>
    <t>TOTAL</t>
  </si>
  <si>
    <t>VALOR UNITARIO</t>
  </si>
  <si>
    <t>OBSERVACIONES</t>
  </si>
  <si>
    <t>HONORARIOS DOCENTES Y/O CONFERENCISTAS</t>
  </si>
  <si>
    <t>MOTIVO</t>
  </si>
  <si>
    <t>No. DE HORAS</t>
  </si>
  <si>
    <t>V/HORA</t>
  </si>
  <si>
    <t>HONORARIOS POR ASESORIA JURIDICA (Solo Diligencia Centro de Costo Juridico)</t>
  </si>
  <si>
    <t>CASO</t>
  </si>
  <si>
    <t>VALOR</t>
  </si>
  <si>
    <t>HONORARIOS POR TRABAJOS ESPECIALES</t>
  </si>
  <si>
    <t>ARRENDAMIENTOS</t>
  </si>
  <si>
    <t>CLASE DE BIEN</t>
  </si>
  <si>
    <t>CANON MES</t>
  </si>
  <si>
    <t>CANTIDAD</t>
  </si>
  <si>
    <t>MESES</t>
  </si>
  <si>
    <t>V / TOTAL</t>
  </si>
  <si>
    <t>VALOR ANUAL</t>
  </si>
  <si>
    <t>PROVEEDOR</t>
  </si>
  <si>
    <t>SEGUROS</t>
  </si>
  <si>
    <t>PRIMA</t>
  </si>
  <si>
    <t xml:space="preserve"> SERVICIOS GENERALES ( Solo se Diligencia por el Centro de Costo General 310, Palmira y Centro)</t>
  </si>
  <si>
    <t>VALOR MES</t>
  </si>
  <si>
    <t>No. MESES</t>
  </si>
  <si>
    <t>V/TOTAL</t>
  </si>
  <si>
    <t>OBSERVACIONES Y JUSTIFICACION</t>
  </si>
  <si>
    <t>EVENTO</t>
  </si>
  <si>
    <t>CANTIDAD O TIEMPO</t>
  </si>
  <si>
    <t>Plegables</t>
  </si>
  <si>
    <t>Prensa</t>
  </si>
  <si>
    <t>Radio</t>
  </si>
  <si>
    <t>Correo</t>
  </si>
  <si>
    <t>Televisión</t>
  </si>
  <si>
    <t>Publicidad</t>
  </si>
  <si>
    <t xml:space="preserve">GASTOS LEGALES O TRAMITES </t>
  </si>
  <si>
    <t>ESPECIFICACION</t>
  </si>
  <si>
    <t>Tramites y Licencias</t>
  </si>
  <si>
    <t>Otros Gastos Legales ( Incluye gastos de Acreditación y Renovación de Registros Calificados)</t>
  </si>
  <si>
    <t>MANTENIMIENTO Y ADECUACIONES</t>
  </si>
  <si>
    <t>ESTOS VALORES DEBEN SER CONCERTADOS CON SERVICIOS GENERALES DE LA USC, EN CASO CONTRARIO ANEXAR COTIZACION PROVEEDOR</t>
  </si>
  <si>
    <t>Adecuaciones ornamentales</t>
  </si>
  <si>
    <t>NOMBRE BENEFICIARIO</t>
  </si>
  <si>
    <t>FECHA ESTIMADA</t>
  </si>
  <si>
    <t>No. TIQUETES</t>
  </si>
  <si>
    <t>V/ UNITARIO</t>
  </si>
  <si>
    <t>OBSEVACIONES</t>
  </si>
  <si>
    <t>HOTEL</t>
  </si>
  <si>
    <t>INCLUYE ALIMENTACION</t>
  </si>
  <si>
    <t>No. DE NOCHES</t>
  </si>
  <si>
    <t>VALOR POR NOCHE</t>
  </si>
  <si>
    <t>ORGEN</t>
  </si>
  <si>
    <t>DESTINO</t>
  </si>
  <si>
    <t>No DE VIAJES</t>
  </si>
  <si>
    <t>V/DIA</t>
  </si>
  <si>
    <t>No. DE DIAS</t>
  </si>
  <si>
    <t>Según las tarifas establecidas</t>
  </si>
  <si>
    <t>DESEMBOLSOS AÑOS ANTERIORES</t>
  </si>
  <si>
    <t>INVERSIONES</t>
  </si>
  <si>
    <t>Proyecto</t>
  </si>
  <si>
    <t>Infraestructura</t>
  </si>
  <si>
    <t>Muebles y Enseres</t>
  </si>
  <si>
    <t>Equipo de Oficina</t>
  </si>
  <si>
    <t>Equipo de Computación</t>
  </si>
  <si>
    <t>Equipo Medico Cientifico</t>
  </si>
  <si>
    <t>Equipo de Practicas Academicas</t>
  </si>
  <si>
    <t>Biblioteca ( Compra de Libros)</t>
  </si>
  <si>
    <t>Otras Inversiones</t>
  </si>
  <si>
    <t>OTROS GASTOS DE PERSONAL ADMINISTRATIVO</t>
  </si>
  <si>
    <t>OTROS GASTOS DE PERSONAL DOCENTE</t>
  </si>
  <si>
    <t>PASAJES AEREOS DOCENTES</t>
  </si>
  <si>
    <t>HOSPEDAJE Y ALIMENTACION ADMINISTRATIVOS</t>
  </si>
  <si>
    <t>HOSPEDAJE Y ALIMENTACION DOCENTES</t>
  </si>
  <si>
    <t>PASAJES AEREOS ADMINISTRATIVOS</t>
  </si>
  <si>
    <t>TRANSPORTE TERRESTRE ADMINISTRATIVOS</t>
  </si>
  <si>
    <t>TRANSPORTE TERRESTRE DOCENTES</t>
  </si>
  <si>
    <t>VIATICOS ADMINISTRATIVOS</t>
  </si>
  <si>
    <t>VIATICOS DOCENTES</t>
  </si>
  <si>
    <t>IMPRESIONES, PUBLICACIONES, SUSCRIPCIONES Y AFILIACIONES</t>
  </si>
  <si>
    <t>Otros Gastos Servicios</t>
  </si>
  <si>
    <t>SERVICIOS - PUBLICIDAD Y PROPAGANDA</t>
  </si>
  <si>
    <t>REPARACIONES, ADECUACIONES E INSTALACIONES</t>
  </si>
  <si>
    <t>DIVERSOS</t>
  </si>
  <si>
    <t>Gastos de Viaje Admon( Hospèdaje, Viaticos y Pasajes Aereos)</t>
  </si>
  <si>
    <t>Gastos de Viaje Docente( Hospèdaje, Viaticos y Pasajes Aereos)</t>
  </si>
  <si>
    <t>511191</t>
  </si>
  <si>
    <t>521191</t>
  </si>
  <si>
    <t>Gastos de Personal Administrativo</t>
  </si>
  <si>
    <t>Gastos de Personal Docente</t>
  </si>
  <si>
    <t>Casino y Restaurante (Almuerzos)</t>
  </si>
  <si>
    <t>Casino y Restaurante (Refrigerios)</t>
  </si>
  <si>
    <t>Imprevistos</t>
  </si>
  <si>
    <t>2% del total de los desembolsos, sin incluir costos indirectos.</t>
  </si>
  <si>
    <t>Casino y Restaurante (Refrigerio-Clausura)</t>
  </si>
  <si>
    <t>Casino y Restaurante (Clausura-Diplomados)</t>
  </si>
  <si>
    <t>Casino y Restaurante (Clausura-Diplomado)</t>
  </si>
  <si>
    <t>Estaciones de Café</t>
  </si>
  <si>
    <t>Otros Insumos</t>
  </si>
  <si>
    <t>R-IF008 / Version 1 / 27/11/2018</t>
  </si>
  <si>
    <t>FORMATO ELABORACION PRESUPUESTOS EXTENSIÓN Y PROYECCIÓN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</si>
</sst>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\ #,##0_);[Red]\(&quot;$&quot;\ #,##0\)"/>
    <numFmt numFmtId="44" formatCode="_(&quot;$&quot;\ * #,##0.00_);_(&quot;$&quot;\ * \(#,##0.00\);_(&quot;$&quot;\ * &quot;-&quot;??_);_(@_)"/>
    <numFmt numFmtId="164" formatCode="[$$-240A]\ #,##0"/>
    <numFmt numFmtId="165" formatCode="_ &quot;$&quot;\ * #,##0.00_ ;_ &quot;$&quot;\ * \-#,##0.00_ ;_ &quot;$&quot;\ * &quot;-&quot;??_ ;_ @_ "/>
    <numFmt numFmtId="166" formatCode="0.0%"/>
    <numFmt numFmtId="167" formatCode="_(&quot;$&quot;\ * #,##0_);_(&quot;$&quot;\ * \(#,##0\);_(&quot;$&quot;\ * &quot;-&quot;??_);_(@_)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2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13"/>
      <color indexed="9"/>
      <name val="Arial"/>
      <family val="2"/>
    </font>
    <font>
      <b/>
      <sz val="10"/>
      <color indexed="9"/>
      <name val="Arial"/>
      <family val="2"/>
    </font>
    <font>
      <sz val="10"/>
      <name val="Arial Narrow"/>
      <family val="2"/>
    </font>
    <font>
      <b/>
      <sz val="13"/>
      <name val="Arial"/>
      <family val="2"/>
    </font>
    <font>
      <sz val="6"/>
      <name val="Arial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8"/>
      <name val="Calibri Light"/>
      <family val="1"/>
      <scheme val="major"/>
    </font>
    <font>
      <b/>
      <sz val="10"/>
      <color theme="0"/>
      <name val="Arial"/>
      <family val="2"/>
    </font>
    <font>
      <b/>
      <sz val="10"/>
      <color indexed="9"/>
      <name val="Calibri Light"/>
      <family val="1"/>
      <scheme val="major"/>
    </font>
    <font>
      <sz val="10"/>
      <name val="Calibri Light"/>
      <family val="1"/>
      <scheme val="major"/>
    </font>
    <font>
      <b/>
      <sz val="10"/>
      <name val="Calibri Light"/>
      <family val="1"/>
      <scheme val="major"/>
    </font>
    <font>
      <b/>
      <sz val="8"/>
      <color indexed="9"/>
      <name val="Calibri Light"/>
      <family val="1"/>
      <scheme val="major"/>
    </font>
    <font>
      <b/>
      <sz val="8"/>
      <color theme="0"/>
      <name val="Calibri Light"/>
      <family val="1"/>
      <scheme val="major"/>
    </font>
    <font>
      <b/>
      <sz val="9"/>
      <color theme="0"/>
      <name val="Calibri Light"/>
      <family val="1"/>
      <scheme val="major"/>
    </font>
    <font>
      <sz val="8"/>
      <color indexed="8"/>
      <name val="Calibri Light"/>
      <family val="1"/>
      <scheme val="major"/>
    </font>
    <font>
      <sz val="8"/>
      <color indexed="9"/>
      <name val="Calibri Light"/>
      <family val="1"/>
      <scheme val="major"/>
    </font>
    <font>
      <b/>
      <sz val="8"/>
      <name val="Calibri Light"/>
      <family val="1"/>
      <scheme val="major"/>
    </font>
    <font>
      <sz val="8"/>
      <color theme="1"/>
      <name val="Calibri"/>
      <family val="2"/>
      <scheme val="minor"/>
    </font>
    <font>
      <i/>
      <sz val="8"/>
      <name val="Calibri Light"/>
      <family val="2"/>
      <scheme val="major"/>
    </font>
    <font>
      <b/>
      <sz val="16"/>
      <name val="Calibri Light"/>
      <family val="1"/>
      <scheme val="major"/>
    </font>
    <font>
      <b/>
      <u/>
      <sz val="16"/>
      <color indexed="9"/>
      <name val="Calibri Light"/>
      <family val="1"/>
      <scheme val="major"/>
    </font>
    <font>
      <b/>
      <sz val="20"/>
      <color indexed="9"/>
      <name val="Calibri Light"/>
      <family val="1"/>
      <scheme val="major"/>
    </font>
    <font>
      <b/>
      <sz val="20"/>
      <color theme="0"/>
      <name val="Calibri Light"/>
      <family val="1"/>
      <scheme val="major"/>
    </font>
    <font>
      <b/>
      <u/>
      <sz val="14"/>
      <color indexed="9"/>
      <name val="Calibri Light"/>
      <family val="1"/>
      <scheme val="major"/>
    </font>
    <font>
      <b/>
      <u/>
      <sz val="13"/>
      <color indexed="9"/>
      <name val="Calibri Light"/>
      <family val="1"/>
      <scheme val="major"/>
    </font>
    <font>
      <b/>
      <sz val="14"/>
      <name val="Calibri Light"/>
      <family val="1"/>
      <scheme val="major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theme="1"/>
      </left>
      <right/>
      <top style="double">
        <color theme="1"/>
      </top>
      <bottom/>
      <diagonal/>
    </border>
    <border>
      <left/>
      <right/>
      <top style="double">
        <color theme="1"/>
      </top>
      <bottom/>
      <diagonal/>
    </border>
    <border>
      <left/>
      <right style="double">
        <color theme="1"/>
      </right>
      <top style="double">
        <color theme="1"/>
      </top>
      <bottom/>
      <diagonal/>
    </border>
    <border>
      <left style="double">
        <color theme="1"/>
      </left>
      <right/>
      <top/>
      <bottom/>
      <diagonal/>
    </border>
    <border>
      <left/>
      <right style="double">
        <color theme="1"/>
      </right>
      <top/>
      <bottom/>
      <diagonal/>
    </border>
    <border>
      <left style="double">
        <color theme="1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double">
        <color theme="1"/>
      </right>
      <top/>
      <bottom style="double">
        <color theme="1"/>
      </bottom>
      <diagonal/>
    </border>
    <border>
      <left/>
      <right/>
      <top style="double">
        <color theme="1"/>
      </top>
      <bottom style="double">
        <color indexed="64"/>
      </bottom>
      <diagonal/>
    </border>
  </borders>
  <cellStyleXfs count="4">
    <xf numFmtId="0" fontId="0" fillId="0" borderId="0"/>
    <xf numFmtId="44" fontId="14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319">
    <xf numFmtId="0" fontId="0" fillId="0" borderId="0" xfId="0"/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2" xfId="0" quotePrefix="1" applyFont="1" applyFill="1" applyBorder="1" applyAlignment="1" applyProtection="1">
      <alignment horizontal="center" vertical="center"/>
      <protection locked="0"/>
    </xf>
    <xf numFmtId="14" fontId="3" fillId="0" borderId="2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right" vertical="center"/>
      <protection locked="0"/>
    </xf>
    <xf numFmtId="164" fontId="1" fillId="0" borderId="3" xfId="0" applyNumberFormat="1" applyFont="1" applyFill="1" applyBorder="1" applyAlignment="1" applyProtection="1">
      <alignment horizontal="right" vertical="center"/>
      <protection locked="0"/>
    </xf>
    <xf numFmtId="164" fontId="1" fillId="4" borderId="4" xfId="0" applyNumberFormat="1" applyFont="1" applyFill="1" applyBorder="1" applyAlignment="1" applyProtection="1">
      <alignment horizontal="right" vertical="center"/>
    </xf>
    <xf numFmtId="1" fontId="15" fillId="0" borderId="3" xfId="0" applyNumberFormat="1" applyFont="1" applyFill="1" applyBorder="1" applyAlignment="1" applyProtection="1">
      <alignment horizontal="right" vertical="center"/>
      <protection locked="0"/>
    </xf>
    <xf numFmtId="9" fontId="7" fillId="0" borderId="3" xfId="3" applyNumberFormat="1" applyFont="1" applyFill="1" applyBorder="1" applyAlignment="1" applyProtection="1">
      <alignment horizontal="right" vertical="center"/>
      <protection locked="0"/>
    </xf>
    <xf numFmtId="3" fontId="1" fillId="0" borderId="3" xfId="0" applyNumberFormat="1" applyFont="1" applyFill="1" applyBorder="1" applyAlignment="1" applyProtection="1">
      <alignment horizontal="right" vertical="center"/>
      <protection locked="0"/>
    </xf>
    <xf numFmtId="164" fontId="8" fillId="5" borderId="5" xfId="0" applyNumberFormat="1" applyFont="1" applyFill="1" applyBorder="1" applyAlignment="1" applyProtection="1">
      <alignment horizontal="right" vertical="center"/>
    </xf>
    <xf numFmtId="164" fontId="1" fillId="2" borderId="4" xfId="0" applyNumberFormat="1" applyFont="1" applyFill="1" applyBorder="1" applyAlignment="1" applyProtection="1">
      <alignment vertical="center"/>
    </xf>
    <xf numFmtId="1" fontId="1" fillId="0" borderId="3" xfId="0" applyNumberFormat="1" applyFont="1" applyBorder="1" applyAlignment="1" applyProtection="1">
      <alignment vertical="center"/>
      <protection locked="0"/>
    </xf>
    <xf numFmtId="3" fontId="1" fillId="0" borderId="3" xfId="0" applyNumberFormat="1" applyFont="1" applyBorder="1" applyAlignment="1" applyProtection="1">
      <alignment vertical="center"/>
      <protection locked="0"/>
    </xf>
    <xf numFmtId="164" fontId="1" fillId="4" borderId="4" xfId="0" quotePrefix="1" applyNumberFormat="1" applyFont="1" applyFill="1" applyBorder="1" applyAlignment="1" applyProtection="1">
      <alignment horizontal="right" vertical="center"/>
    </xf>
    <xf numFmtId="164" fontId="1" fillId="4" borderId="4" xfId="0" applyNumberFormat="1" applyFont="1" applyFill="1" applyBorder="1" applyAlignment="1" applyProtection="1">
      <alignment vertical="center"/>
    </xf>
    <xf numFmtId="164" fontId="1" fillId="0" borderId="3" xfId="2" applyNumberFormat="1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164" fontId="1" fillId="2" borderId="6" xfId="0" applyNumberFormat="1" applyFont="1" applyFill="1" applyBorder="1" applyAlignment="1" applyProtection="1">
      <alignment vertical="center"/>
    </xf>
    <xf numFmtId="164" fontId="1" fillId="4" borderId="2" xfId="0" applyNumberFormat="1" applyFont="1" applyFill="1" applyBorder="1" applyAlignment="1" applyProtection="1">
      <alignment vertical="center"/>
    </xf>
    <xf numFmtId="164" fontId="1" fillId="2" borderId="2" xfId="0" applyNumberFormat="1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 wrapText="1"/>
      <protection locked="0"/>
    </xf>
    <xf numFmtId="9" fontId="1" fillId="0" borderId="3" xfId="3" applyFont="1" applyBorder="1" applyAlignment="1" applyProtection="1">
      <alignment vertical="center"/>
      <protection locked="0"/>
    </xf>
    <xf numFmtId="49" fontId="1" fillId="0" borderId="3" xfId="0" applyNumberFormat="1" applyFont="1" applyFill="1" applyBorder="1" applyAlignment="1" applyProtection="1">
      <alignment vertical="center"/>
      <protection locked="0"/>
    </xf>
    <xf numFmtId="164" fontId="8" fillId="5" borderId="7" xfId="0" applyNumberFormat="1" applyFont="1" applyFill="1" applyBorder="1" applyAlignment="1" applyProtection="1">
      <alignment horizontal="right" vertical="center"/>
    </xf>
    <xf numFmtId="9" fontId="7" fillId="0" borderId="3" xfId="3" applyFont="1" applyFill="1" applyBorder="1" applyAlignment="1" applyProtection="1">
      <alignment horizontal="right" vertical="center"/>
      <protection locked="0"/>
    </xf>
    <xf numFmtId="1" fontId="7" fillId="0" borderId="3" xfId="0" applyNumberFormat="1" applyFont="1" applyFill="1" applyBorder="1" applyAlignment="1" applyProtection="1">
      <alignment horizontal="right" vertical="center"/>
      <protection locked="0"/>
    </xf>
    <xf numFmtId="9" fontId="12" fillId="0" borderId="3" xfId="3" applyFont="1" applyFill="1" applyBorder="1" applyAlignment="1" applyProtection="1">
      <alignment horizontal="right" vertical="center"/>
      <protection locked="0"/>
    </xf>
    <xf numFmtId="49" fontId="2" fillId="0" borderId="0" xfId="0" applyNumberFormat="1" applyFont="1" applyFill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164" fontId="9" fillId="5" borderId="4" xfId="0" applyNumberFormat="1" applyFont="1" applyFill="1" applyBorder="1" applyAlignment="1" applyProtection="1">
      <alignment vertical="center"/>
    </xf>
    <xf numFmtId="164" fontId="9" fillId="5" borderId="2" xfId="0" applyNumberFormat="1" applyFont="1" applyFill="1" applyBorder="1" applyAlignment="1" applyProtection="1">
      <alignment vertical="center"/>
    </xf>
    <xf numFmtId="164" fontId="9" fillId="5" borderId="9" xfId="0" applyNumberFormat="1" applyFont="1" applyFill="1" applyBorder="1" applyAlignment="1" applyProtection="1">
      <alignment vertical="center"/>
    </xf>
    <xf numFmtId="164" fontId="9" fillId="3" borderId="9" xfId="0" applyNumberFormat="1" applyFont="1" applyFill="1" applyBorder="1" applyAlignment="1" applyProtection="1">
      <alignment vertical="center"/>
    </xf>
    <xf numFmtId="164" fontId="10" fillId="0" borderId="3" xfId="1" applyNumberFormat="1" applyFont="1" applyBorder="1" applyProtection="1">
      <protection locked="0"/>
    </xf>
    <xf numFmtId="0" fontId="1" fillId="0" borderId="0" xfId="0" applyFont="1" applyProtection="1"/>
    <xf numFmtId="49" fontId="1" fillId="0" borderId="0" xfId="0" applyNumberFormat="1" applyFont="1" applyProtection="1"/>
    <xf numFmtId="0" fontId="0" fillId="6" borderId="0" xfId="0" applyFill="1" applyProtection="1"/>
    <xf numFmtId="0" fontId="1" fillId="6" borderId="61" xfId="0" applyFont="1" applyFill="1" applyBorder="1" applyProtection="1"/>
    <xf numFmtId="49" fontId="1" fillId="6" borderId="62" xfId="0" applyNumberFormat="1" applyFont="1" applyFill="1" applyBorder="1" applyProtection="1"/>
    <xf numFmtId="0" fontId="1" fillId="6" borderId="62" xfId="0" applyFont="1" applyFill="1" applyBorder="1" applyProtection="1"/>
    <xf numFmtId="0" fontId="1" fillId="6" borderId="63" xfId="0" applyFont="1" applyFill="1" applyBorder="1" applyProtection="1"/>
    <xf numFmtId="0" fontId="1" fillId="6" borderId="64" xfId="0" applyFont="1" applyFill="1" applyBorder="1" applyProtection="1"/>
    <xf numFmtId="49" fontId="1" fillId="6" borderId="0" xfId="0" applyNumberFormat="1" applyFont="1" applyFill="1" applyBorder="1" applyProtection="1"/>
    <xf numFmtId="0" fontId="1" fillId="6" borderId="0" xfId="0" applyFont="1" applyFill="1" applyBorder="1" applyProtection="1"/>
    <xf numFmtId="0" fontId="1" fillId="6" borderId="65" xfId="0" applyFont="1" applyFill="1" applyBorder="1" applyProtection="1"/>
    <xf numFmtId="0" fontId="1" fillId="6" borderId="66" xfId="0" applyFont="1" applyFill="1" applyBorder="1" applyProtection="1"/>
    <xf numFmtId="0" fontId="1" fillId="6" borderId="67" xfId="0" applyFont="1" applyFill="1" applyBorder="1" applyProtection="1"/>
    <xf numFmtId="0" fontId="1" fillId="6" borderId="68" xfId="0" applyFont="1" applyFill="1" applyBorder="1" applyProtection="1"/>
    <xf numFmtId="0" fontId="1" fillId="6" borderId="0" xfId="0" applyFont="1" applyFill="1" applyProtection="1"/>
    <xf numFmtId="0" fontId="2" fillId="6" borderId="0" xfId="0" applyFont="1" applyFill="1" applyBorder="1" applyAlignment="1" applyProtection="1">
      <alignment horizontal="centerContinuous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164" fontId="3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16" fillId="2" borderId="8" xfId="0" applyFont="1" applyFill="1" applyBorder="1" applyAlignment="1" applyProtection="1">
      <alignment horizontal="center" vertical="center"/>
    </xf>
    <xf numFmtId="0" fontId="16" fillId="2" borderId="3" xfId="0" applyFont="1" applyFill="1" applyBorder="1" applyAlignment="1" applyProtection="1">
      <alignment horizontal="center" vertical="center"/>
    </xf>
    <xf numFmtId="0" fontId="16" fillId="2" borderId="4" xfId="0" applyFont="1" applyFill="1" applyBorder="1" applyAlignment="1" applyProtection="1">
      <alignment horizontal="center" vertical="center"/>
    </xf>
    <xf numFmtId="0" fontId="9" fillId="5" borderId="8" xfId="0" applyFont="1" applyFill="1" applyBorder="1" applyAlignment="1" applyProtection="1">
      <alignment horizontal="center" vertical="center"/>
    </xf>
    <xf numFmtId="0" fontId="9" fillId="5" borderId="3" xfId="0" applyFont="1" applyFill="1" applyBorder="1" applyAlignment="1" applyProtection="1">
      <alignment vertical="center"/>
    </xf>
    <xf numFmtId="0" fontId="6" fillId="5" borderId="3" xfId="0" applyFont="1" applyFill="1" applyBorder="1" applyAlignment="1" applyProtection="1">
      <alignment vertical="center"/>
    </xf>
    <xf numFmtId="0" fontId="6" fillId="5" borderId="2" xfId="0" applyFont="1" applyFill="1" applyBorder="1" applyAlignment="1" applyProtection="1">
      <alignment vertical="center"/>
    </xf>
    <xf numFmtId="0" fontId="1" fillId="0" borderId="8" xfId="0" applyNumberFormat="1" applyFont="1" applyBorder="1" applyAlignment="1" applyProtection="1">
      <alignment horizontal="center" vertical="center"/>
    </xf>
    <xf numFmtId="0" fontId="1" fillId="0" borderId="12" xfId="0" applyFont="1" applyFill="1" applyBorder="1" applyAlignment="1" applyProtection="1">
      <alignment vertical="center"/>
    </xf>
    <xf numFmtId="0" fontId="1" fillId="0" borderId="8" xfId="0" applyNumberFormat="1" applyFont="1" applyFill="1" applyBorder="1" applyAlignment="1" applyProtection="1">
      <alignment horizontal="center" vertical="center"/>
    </xf>
    <xf numFmtId="49" fontId="1" fillId="6" borderId="13" xfId="0" applyNumberFormat="1" applyFont="1" applyFill="1" applyBorder="1" applyAlignment="1" applyProtection="1">
      <alignment vertical="center"/>
    </xf>
    <xf numFmtId="0" fontId="1" fillId="6" borderId="14" xfId="0" applyFont="1" applyFill="1" applyBorder="1" applyAlignment="1" applyProtection="1">
      <alignment vertical="center"/>
    </xf>
    <xf numFmtId="0" fontId="2" fillId="6" borderId="14" xfId="0" applyFont="1" applyFill="1" applyBorder="1" applyAlignment="1" applyProtection="1">
      <alignment horizontal="center" vertical="center"/>
    </xf>
    <xf numFmtId="164" fontId="1" fillId="6" borderId="14" xfId="0" applyNumberFormat="1" applyFont="1" applyFill="1" applyBorder="1" applyAlignment="1" applyProtection="1">
      <alignment vertical="center"/>
    </xf>
    <xf numFmtId="164" fontId="1" fillId="6" borderId="15" xfId="0" applyNumberFormat="1" applyFont="1" applyFill="1" applyBorder="1" applyAlignment="1" applyProtection="1">
      <alignment vertical="center"/>
    </xf>
    <xf numFmtId="0" fontId="2" fillId="6" borderId="0" xfId="0" applyFont="1" applyFill="1" applyBorder="1" applyAlignment="1" applyProtection="1">
      <alignment horizontal="center" vertical="center"/>
    </xf>
    <xf numFmtId="0" fontId="2" fillId="6" borderId="16" xfId="0" applyFont="1" applyFill="1" applyBorder="1" applyAlignment="1" applyProtection="1">
      <alignment horizontal="center" vertical="center"/>
    </xf>
    <xf numFmtId="49" fontId="1" fillId="2" borderId="8" xfId="0" applyNumberFormat="1" applyFont="1" applyFill="1" applyBorder="1" applyAlignment="1" applyProtection="1">
      <alignment vertical="center"/>
    </xf>
    <xf numFmtId="0" fontId="16" fillId="2" borderId="0" xfId="0" applyFont="1" applyFill="1" applyBorder="1" applyAlignment="1" applyProtection="1">
      <alignment horizontal="center"/>
    </xf>
    <xf numFmtId="1" fontId="1" fillId="2" borderId="3" xfId="0" applyNumberFormat="1" applyFont="1" applyFill="1" applyBorder="1" applyAlignment="1" applyProtection="1">
      <alignment vertical="center"/>
    </xf>
    <xf numFmtId="164" fontId="10" fillId="2" borderId="3" xfId="1" applyNumberFormat="1" applyFont="1" applyFill="1" applyBorder="1" applyProtection="1"/>
    <xf numFmtId="3" fontId="1" fillId="0" borderId="3" xfId="0" applyNumberFormat="1" applyFont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9" fillId="5" borderId="17" xfId="0" applyFont="1" applyFill="1" applyBorder="1" applyAlignment="1" applyProtection="1">
      <alignment horizontal="left" vertical="center"/>
    </xf>
    <xf numFmtId="0" fontId="9" fillId="5" borderId="18" xfId="0" applyFont="1" applyFill="1" applyBorder="1" applyAlignment="1" applyProtection="1">
      <alignment horizontal="left" vertical="center"/>
    </xf>
    <xf numFmtId="0" fontId="16" fillId="2" borderId="3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justify" vertical="center" wrapText="1"/>
    </xf>
    <xf numFmtId="49" fontId="16" fillId="2" borderId="3" xfId="0" applyNumberFormat="1" applyFont="1" applyFill="1" applyBorder="1" applyAlignment="1" applyProtection="1">
      <alignment horizontal="center" vertical="center"/>
    </xf>
    <xf numFmtId="49" fontId="1" fillId="2" borderId="3" xfId="0" applyNumberFormat="1" applyFont="1" applyFill="1" applyBorder="1" applyAlignment="1" applyProtection="1">
      <alignment vertical="center"/>
    </xf>
    <xf numFmtId="49" fontId="1" fillId="2" borderId="2" xfId="0" applyNumberFormat="1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9" fillId="5" borderId="19" xfId="0" applyFont="1" applyFill="1" applyBorder="1" applyAlignment="1" applyProtection="1">
      <alignment horizontal="left" vertical="center"/>
    </xf>
    <xf numFmtId="0" fontId="9" fillId="5" borderId="20" xfId="0" applyFont="1" applyFill="1" applyBorder="1" applyAlignment="1" applyProtection="1">
      <alignment horizontal="left" vertical="center"/>
    </xf>
    <xf numFmtId="164" fontId="1" fillId="2" borderId="3" xfId="2" applyNumberFormat="1" applyFont="1" applyFill="1" applyBorder="1" applyAlignment="1" applyProtection="1">
      <alignment vertical="center"/>
    </xf>
    <xf numFmtId="49" fontId="1" fillId="2" borderId="21" xfId="0" applyNumberFormat="1" applyFont="1" applyFill="1" applyBorder="1" applyAlignment="1" applyProtection="1">
      <alignment vertical="center"/>
    </xf>
    <xf numFmtId="0" fontId="16" fillId="2" borderId="22" xfId="0" applyFont="1" applyFill="1" applyBorder="1" applyAlignment="1" applyProtection="1">
      <alignment horizontal="center" vertical="center"/>
    </xf>
    <xf numFmtId="1" fontId="1" fillId="2" borderId="22" xfId="0" applyNumberFormat="1" applyFont="1" applyFill="1" applyBorder="1" applyAlignment="1" applyProtection="1">
      <alignment vertical="center"/>
    </xf>
    <xf numFmtId="164" fontId="1" fillId="2" borderId="22" xfId="2" applyNumberFormat="1" applyFont="1" applyFill="1" applyBorder="1" applyAlignment="1" applyProtection="1">
      <alignment vertical="center"/>
    </xf>
    <xf numFmtId="0" fontId="9" fillId="5" borderId="8" xfId="0" applyFont="1" applyFill="1" applyBorder="1" applyAlignment="1" applyProtection="1">
      <alignment horizontal="left" vertical="center"/>
    </xf>
    <xf numFmtId="0" fontId="9" fillId="5" borderId="3" xfId="0" applyFont="1" applyFill="1" applyBorder="1" applyAlignment="1" applyProtection="1">
      <alignment horizontal="left" vertical="center"/>
    </xf>
    <xf numFmtId="49" fontId="1" fillId="0" borderId="3" xfId="0" applyNumberFormat="1" applyFont="1" applyFill="1" applyBorder="1" applyAlignment="1" applyProtection="1">
      <alignment vertical="center"/>
    </xf>
    <xf numFmtId="0" fontId="9" fillId="5" borderId="23" xfId="0" applyFont="1" applyFill="1" applyBorder="1" applyAlignment="1" applyProtection="1">
      <alignment horizontal="left" vertical="center"/>
    </xf>
    <xf numFmtId="0" fontId="9" fillId="5" borderId="24" xfId="0" applyFont="1" applyFill="1" applyBorder="1" applyAlignment="1" applyProtection="1">
      <alignment horizontal="left" vertical="center"/>
    </xf>
    <xf numFmtId="49" fontId="1" fillId="0" borderId="8" xfId="0" applyNumberFormat="1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vertical="center" wrapText="1"/>
    </xf>
    <xf numFmtId="49" fontId="1" fillId="0" borderId="8" xfId="0" applyNumberFormat="1" applyFont="1" applyBorder="1" applyAlignment="1" applyProtection="1">
      <alignment vertical="center"/>
    </xf>
    <xf numFmtId="164" fontId="7" fillId="0" borderId="3" xfId="2" applyNumberFormat="1" applyFont="1" applyBorder="1" applyAlignment="1" applyProtection="1">
      <alignment vertical="center"/>
    </xf>
    <xf numFmtId="0" fontId="9" fillId="3" borderId="23" xfId="0" applyFont="1" applyFill="1" applyBorder="1" applyAlignment="1" applyProtection="1">
      <alignment horizontal="left" vertical="center"/>
    </xf>
    <xf numFmtId="0" fontId="9" fillId="3" borderId="24" xfId="0" applyFont="1" applyFill="1" applyBorder="1" applyAlignment="1" applyProtection="1">
      <alignment horizontal="left" vertical="center"/>
    </xf>
    <xf numFmtId="9" fontId="9" fillId="3" borderId="24" xfId="0" applyNumberFormat="1" applyFont="1" applyFill="1" applyBorder="1" applyAlignment="1" applyProtection="1">
      <alignment horizontal="right" vertical="center"/>
    </xf>
    <xf numFmtId="49" fontId="1" fillId="6" borderId="25" xfId="0" applyNumberFormat="1" applyFont="1" applyFill="1" applyBorder="1" applyProtection="1"/>
    <xf numFmtId="0" fontId="1" fillId="6" borderId="25" xfId="0" applyFont="1" applyFill="1" applyBorder="1" applyProtection="1"/>
    <xf numFmtId="49" fontId="2" fillId="6" borderId="0" xfId="0" applyNumberFormat="1" applyFont="1" applyFill="1" applyBorder="1" applyAlignment="1" applyProtection="1">
      <alignment vertical="center"/>
    </xf>
    <xf numFmtId="0" fontId="2" fillId="6" borderId="0" xfId="0" applyFont="1" applyFill="1" applyBorder="1" applyAlignment="1" applyProtection="1">
      <alignment vertical="center"/>
    </xf>
    <xf numFmtId="1" fontId="2" fillId="6" borderId="0" xfId="0" applyNumberFormat="1" applyFont="1" applyFill="1" applyBorder="1" applyAlignment="1" applyProtection="1">
      <alignment vertical="center"/>
    </xf>
    <xf numFmtId="164" fontId="2" fillId="6" borderId="0" xfId="2" applyNumberFormat="1" applyFont="1" applyFill="1" applyBorder="1" applyAlignment="1" applyProtection="1">
      <alignment vertical="center"/>
    </xf>
    <xf numFmtId="164" fontId="2" fillId="6" borderId="0" xfId="0" applyNumberFormat="1" applyFont="1" applyFill="1" applyBorder="1" applyAlignment="1" applyProtection="1">
      <alignment vertical="center"/>
    </xf>
    <xf numFmtId="49" fontId="11" fillId="6" borderId="26" xfId="0" applyNumberFormat="1" applyFont="1" applyFill="1" applyBorder="1" applyAlignment="1" applyProtection="1">
      <alignment vertical="center"/>
    </xf>
    <xf numFmtId="0" fontId="11" fillId="6" borderId="26" xfId="0" applyFont="1" applyFill="1" applyBorder="1" applyAlignment="1" applyProtection="1">
      <alignment vertical="center"/>
    </xf>
    <xf numFmtId="1" fontId="11" fillId="6" borderId="26" xfId="0" applyNumberFormat="1" applyFont="1" applyFill="1" applyBorder="1" applyAlignment="1" applyProtection="1">
      <alignment vertical="center"/>
    </xf>
    <xf numFmtId="164" fontId="11" fillId="6" borderId="26" xfId="2" applyNumberFormat="1" applyFont="1" applyFill="1" applyBorder="1" applyAlignment="1" applyProtection="1">
      <alignment vertical="center"/>
    </xf>
    <xf numFmtId="164" fontId="11" fillId="6" borderId="26" xfId="0" applyNumberFormat="1" applyFont="1" applyFill="1" applyBorder="1" applyAlignment="1" applyProtection="1">
      <alignment vertical="center"/>
    </xf>
    <xf numFmtId="0" fontId="0" fillId="0" borderId="0" xfId="0" applyProtection="1">
      <protection locked="0"/>
    </xf>
    <xf numFmtId="18" fontId="17" fillId="5" borderId="3" xfId="0" applyNumberFormat="1" applyFont="1" applyFill="1" applyBorder="1" applyAlignment="1" applyProtection="1">
      <alignment horizontal="center" vertical="center" wrapText="1"/>
      <protection locked="0"/>
    </xf>
    <xf numFmtId="18" fontId="17" fillId="5" borderId="3" xfId="0" applyNumberFormat="1" applyFont="1" applyFill="1" applyBorder="1" applyAlignment="1" applyProtection="1">
      <alignment horizontal="center" wrapText="1"/>
      <protection locked="0"/>
    </xf>
    <xf numFmtId="0" fontId="18" fillId="0" borderId="27" xfId="0" applyFont="1" applyBorder="1" applyAlignment="1" applyProtection="1">
      <alignment wrapText="1"/>
      <protection locked="0"/>
    </xf>
    <xf numFmtId="3" fontId="18" fillId="7" borderId="28" xfId="0" applyNumberFormat="1" applyFont="1" applyFill="1" applyBorder="1" applyAlignment="1" applyProtection="1">
      <alignment wrapText="1"/>
      <protection locked="0"/>
    </xf>
    <xf numFmtId="3" fontId="18" fillId="0" borderId="28" xfId="0" applyNumberFormat="1" applyFont="1" applyBorder="1" applyAlignment="1" applyProtection="1">
      <alignment wrapText="1"/>
      <protection locked="0"/>
    </xf>
    <xf numFmtId="0" fontId="18" fillId="0" borderId="0" xfId="0" applyFont="1" applyProtection="1">
      <protection locked="0"/>
    </xf>
    <xf numFmtId="0" fontId="18" fillId="0" borderId="8" xfId="0" applyFont="1" applyBorder="1" applyAlignment="1" applyProtection="1">
      <alignment wrapText="1"/>
      <protection locked="0"/>
    </xf>
    <xf numFmtId="3" fontId="18" fillId="7" borderId="3" xfId="0" applyNumberFormat="1" applyFont="1" applyFill="1" applyBorder="1" applyAlignment="1" applyProtection="1">
      <alignment wrapText="1"/>
      <protection locked="0"/>
    </xf>
    <xf numFmtId="0" fontId="19" fillId="0" borderId="27" xfId="0" applyFont="1" applyBorder="1" applyAlignment="1" applyProtection="1">
      <alignment wrapText="1"/>
      <protection locked="0"/>
    </xf>
    <xf numFmtId="166" fontId="18" fillId="0" borderId="0" xfId="3" applyNumberFormat="1" applyFont="1" applyProtection="1">
      <protection locked="0"/>
    </xf>
    <xf numFmtId="3" fontId="19" fillId="0" borderId="28" xfId="0" applyNumberFormat="1" applyFont="1" applyBorder="1" applyAlignment="1" applyProtection="1">
      <alignment wrapText="1"/>
      <protection locked="0"/>
    </xf>
    <xf numFmtId="3" fontId="18" fillId="8" borderId="3" xfId="0" applyNumberFormat="1" applyFont="1" applyFill="1" applyBorder="1" applyAlignment="1" applyProtection="1">
      <alignment wrapText="1"/>
      <protection locked="0"/>
    </xf>
    <xf numFmtId="3" fontId="18" fillId="0" borderId="29" xfId="0" applyNumberFormat="1" applyFont="1" applyBorder="1" applyAlignment="1" applyProtection="1">
      <alignment wrapText="1"/>
    </xf>
    <xf numFmtId="3" fontId="18" fillId="0" borderId="2" xfId="0" applyNumberFormat="1" applyFont="1" applyBorder="1" applyAlignment="1" applyProtection="1">
      <alignment wrapText="1"/>
    </xf>
    <xf numFmtId="3" fontId="19" fillId="0" borderId="29" xfId="0" applyNumberFormat="1" applyFont="1" applyBorder="1" applyAlignment="1" applyProtection="1">
      <alignment wrapText="1"/>
    </xf>
    <xf numFmtId="3" fontId="18" fillId="0" borderId="28" xfId="0" applyNumberFormat="1" applyFont="1" applyBorder="1" applyAlignment="1" applyProtection="1">
      <alignment wrapText="1"/>
    </xf>
    <xf numFmtId="3" fontId="18" fillId="0" borderId="3" xfId="0" applyNumberFormat="1" applyFont="1" applyBorder="1" applyAlignment="1" applyProtection="1">
      <alignment wrapText="1"/>
    </xf>
    <xf numFmtId="0" fontId="20" fillId="0" borderId="0" xfId="0" applyFont="1" applyFill="1" applyAlignment="1" applyProtection="1">
      <alignment horizontal="center" wrapText="1"/>
      <protection locked="0"/>
    </xf>
    <xf numFmtId="0" fontId="20" fillId="5" borderId="3" xfId="0" applyFont="1" applyFill="1" applyBorder="1" applyAlignment="1" applyProtection="1">
      <alignment horizontal="center" vertical="center" wrapText="1"/>
      <protection locked="0"/>
    </xf>
    <xf numFmtId="9" fontId="20" fillId="5" borderId="3" xfId="0" quotePrefix="1" applyNumberFormat="1" applyFont="1" applyFill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wrapText="1"/>
      <protection locked="0"/>
    </xf>
    <xf numFmtId="3" fontId="15" fillId="0" borderId="3" xfId="0" applyNumberFormat="1" applyFont="1" applyFill="1" applyBorder="1" applyAlignment="1" applyProtection="1">
      <alignment wrapText="1"/>
      <protection locked="0"/>
    </xf>
    <xf numFmtId="0" fontId="21" fillId="5" borderId="27" xfId="0" applyFont="1" applyFill="1" applyBorder="1" applyAlignment="1" applyProtection="1">
      <alignment wrapText="1"/>
      <protection locked="0"/>
    </xf>
    <xf numFmtId="3" fontId="21" fillId="5" borderId="28" xfId="0" applyNumberFormat="1" applyFont="1" applyFill="1" applyBorder="1" applyAlignment="1" applyProtection="1">
      <alignment wrapText="1"/>
      <protection locked="0"/>
    </xf>
    <xf numFmtId="3" fontId="21" fillId="5" borderId="29" xfId="0" applyNumberFormat="1" applyFont="1" applyFill="1" applyBorder="1" applyAlignment="1" applyProtection="1">
      <alignment wrapText="1"/>
      <protection locked="0"/>
    </xf>
    <xf numFmtId="0" fontId="21" fillId="0" borderId="0" xfId="0" applyFont="1" applyFill="1" applyBorder="1" applyAlignment="1" applyProtection="1">
      <alignment wrapText="1"/>
      <protection locked="0"/>
    </xf>
    <xf numFmtId="3" fontId="21" fillId="0" borderId="0" xfId="0" applyNumberFormat="1" applyFont="1" applyFill="1" applyBorder="1" applyAlignment="1" applyProtection="1">
      <alignment wrapText="1"/>
      <protection locked="0"/>
    </xf>
    <xf numFmtId="0" fontId="15" fillId="0" borderId="0" xfId="0" applyFont="1" applyBorder="1" applyAlignment="1" applyProtection="1">
      <alignment wrapText="1"/>
      <protection locked="0"/>
    </xf>
    <xf numFmtId="3" fontId="21" fillId="5" borderId="30" xfId="0" applyNumberFormat="1" applyFont="1" applyFill="1" applyBorder="1" applyAlignment="1" applyProtection="1">
      <alignment wrapText="1"/>
      <protection locked="0"/>
    </xf>
    <xf numFmtId="3" fontId="21" fillId="5" borderId="31" xfId="0" applyNumberFormat="1" applyFont="1" applyFill="1" applyBorder="1" applyAlignment="1" applyProtection="1">
      <alignment wrapText="1"/>
      <protection locked="0"/>
    </xf>
    <xf numFmtId="0" fontId="20" fillId="5" borderId="8" xfId="0" applyFont="1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15" fillId="0" borderId="3" xfId="0" applyFont="1" applyFill="1" applyBorder="1" applyAlignment="1" applyProtection="1">
      <alignment wrapText="1"/>
      <protection locked="0"/>
    </xf>
    <xf numFmtId="0" fontId="15" fillId="0" borderId="0" xfId="0" applyFont="1" applyAlignment="1" applyProtection="1">
      <alignment wrapText="1"/>
      <protection locked="0"/>
    </xf>
    <xf numFmtId="0" fontId="20" fillId="5" borderId="2" xfId="0" applyFont="1" applyFill="1" applyBorder="1" applyAlignment="1" applyProtection="1">
      <alignment horizontal="center" vertical="center" wrapText="1"/>
      <protection locked="0"/>
    </xf>
    <xf numFmtId="3" fontId="15" fillId="0" borderId="2" xfId="0" applyNumberFormat="1" applyFont="1" applyBorder="1" applyAlignment="1" applyProtection="1">
      <alignment wrapText="1"/>
      <protection locked="0"/>
    </xf>
    <xf numFmtId="0" fontId="1" fillId="0" borderId="8" xfId="0" applyFont="1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horizontal="center" wrapText="1"/>
      <protection locked="0"/>
    </xf>
    <xf numFmtId="0" fontId="1" fillId="0" borderId="3" xfId="0" applyFont="1" applyFill="1" applyBorder="1" applyAlignment="1" applyProtection="1">
      <alignment horizontal="left" wrapText="1"/>
      <protection locked="0"/>
    </xf>
    <xf numFmtId="17" fontId="15" fillId="0" borderId="3" xfId="0" applyNumberFormat="1" applyFont="1" applyFill="1" applyBorder="1" applyAlignment="1" applyProtection="1">
      <alignment horizontal="center" wrapText="1"/>
      <protection locked="0"/>
    </xf>
    <xf numFmtId="3" fontId="21" fillId="5" borderId="32" xfId="0" applyNumberFormat="1" applyFont="1" applyFill="1" applyBorder="1" applyAlignment="1" applyProtection="1">
      <alignment wrapText="1"/>
      <protection locked="0"/>
    </xf>
    <xf numFmtId="3" fontId="21" fillId="5" borderId="9" xfId="0" applyNumberFormat="1" applyFont="1" applyFill="1" applyBorder="1" applyAlignment="1" applyProtection="1">
      <alignment wrapText="1"/>
      <protection locked="0"/>
    </xf>
    <xf numFmtId="3" fontId="15" fillId="0" borderId="12" xfId="0" applyNumberFormat="1" applyFont="1" applyFill="1" applyBorder="1" applyAlignment="1" applyProtection="1">
      <alignment horizontal="center" wrapText="1"/>
      <protection locked="0"/>
    </xf>
    <xf numFmtId="3" fontId="15" fillId="0" borderId="18" xfId="0" applyNumberFormat="1" applyFont="1" applyFill="1" applyBorder="1" applyAlignment="1" applyProtection="1">
      <alignment horizontal="center" wrapText="1"/>
      <protection locked="0"/>
    </xf>
    <xf numFmtId="3" fontId="15" fillId="0" borderId="4" xfId="0" applyNumberFormat="1" applyFont="1" applyFill="1" applyBorder="1" applyAlignment="1" applyProtection="1">
      <alignment horizontal="center" wrapText="1"/>
      <protection locked="0"/>
    </xf>
    <xf numFmtId="0" fontId="20" fillId="5" borderId="2" xfId="0" applyFont="1" applyFill="1" applyBorder="1" applyAlignment="1" applyProtection="1">
      <alignment vertical="center" wrapText="1"/>
      <protection locked="0"/>
    </xf>
    <xf numFmtId="3" fontId="21" fillId="5" borderId="33" xfId="0" applyNumberFormat="1" applyFont="1" applyFill="1" applyBorder="1" applyAlignment="1" applyProtection="1">
      <alignment wrapText="1"/>
      <protection locked="0"/>
    </xf>
    <xf numFmtId="0" fontId="20" fillId="5" borderId="8" xfId="0" applyFont="1" applyFill="1" applyBorder="1" applyAlignment="1" applyProtection="1">
      <alignment horizontal="center" wrapText="1"/>
      <protection locked="0"/>
    </xf>
    <xf numFmtId="0" fontId="20" fillId="5" borderId="3" xfId="0" applyFont="1" applyFill="1" applyBorder="1" applyAlignment="1" applyProtection="1">
      <alignment horizontal="center" wrapText="1"/>
      <protection locked="0"/>
    </xf>
    <xf numFmtId="0" fontId="20" fillId="5" borderId="10" xfId="0" applyFont="1" applyFill="1" applyBorder="1" applyAlignment="1" applyProtection="1">
      <alignment horizontal="center" vertical="center" wrapText="1"/>
      <protection locked="0"/>
    </xf>
    <xf numFmtId="0" fontId="20" fillId="5" borderId="11" xfId="0" applyFont="1" applyFill="1" applyBorder="1" applyAlignment="1" applyProtection="1">
      <alignment horizontal="center" vertical="center" wrapText="1"/>
      <protection locked="0"/>
    </xf>
    <xf numFmtId="0" fontId="15" fillId="0" borderId="34" xfId="0" applyFont="1" applyFill="1" applyBorder="1" applyAlignment="1" applyProtection="1">
      <alignment wrapText="1"/>
      <protection locked="0"/>
    </xf>
    <xf numFmtId="0" fontId="15" fillId="0" borderId="35" xfId="0" applyFont="1" applyFill="1" applyBorder="1" applyAlignment="1" applyProtection="1">
      <alignment wrapText="1"/>
      <protection locked="0"/>
    </xf>
    <xf numFmtId="0" fontId="22" fillId="5" borderId="27" xfId="0" applyFont="1" applyFill="1" applyBorder="1" applyAlignment="1" applyProtection="1">
      <alignment wrapText="1"/>
      <protection locked="0"/>
    </xf>
    <xf numFmtId="3" fontId="22" fillId="5" borderId="28" xfId="0" applyNumberFormat="1" applyFont="1" applyFill="1" applyBorder="1" applyAlignment="1" applyProtection="1">
      <alignment wrapText="1"/>
      <protection locked="0"/>
    </xf>
    <xf numFmtId="3" fontId="22" fillId="5" borderId="32" xfId="0" applyNumberFormat="1" applyFont="1" applyFill="1" applyBorder="1" applyAlignment="1" applyProtection="1">
      <alignment wrapText="1"/>
      <protection locked="0"/>
    </xf>
    <xf numFmtId="3" fontId="22" fillId="5" borderId="9" xfId="0" applyNumberFormat="1" applyFont="1" applyFill="1" applyBorder="1" applyAlignment="1" applyProtection="1">
      <alignment wrapText="1"/>
      <protection locked="0"/>
    </xf>
    <xf numFmtId="0" fontId="15" fillId="0" borderId="0" xfId="0" applyFont="1" applyFill="1" applyBorder="1" applyAlignment="1" applyProtection="1">
      <alignment wrapText="1"/>
      <protection locked="0"/>
    </xf>
    <xf numFmtId="0" fontId="23" fillId="0" borderId="0" xfId="0" applyFont="1" applyFill="1" applyBorder="1" applyAlignment="1" applyProtection="1">
      <alignment horizontal="justify" wrapText="1"/>
      <protection locked="0"/>
    </xf>
    <xf numFmtId="0" fontId="24" fillId="5" borderId="36" xfId="0" applyFont="1" applyFill="1" applyBorder="1" applyAlignment="1" applyProtection="1">
      <alignment wrapText="1"/>
      <protection locked="0"/>
    </xf>
    <xf numFmtId="0" fontId="24" fillId="5" borderId="0" xfId="0" applyFont="1" applyFill="1" applyBorder="1" applyAlignment="1" applyProtection="1">
      <alignment wrapText="1"/>
      <protection locked="0"/>
    </xf>
    <xf numFmtId="0" fontId="24" fillId="5" borderId="16" xfId="0" applyFont="1" applyFill="1" applyBorder="1" applyAlignment="1" applyProtection="1">
      <alignment wrapText="1"/>
      <protection locked="0"/>
    </xf>
    <xf numFmtId="0" fontId="25" fillId="0" borderId="3" xfId="0" applyFont="1" applyFill="1" applyBorder="1" applyAlignment="1" applyProtection="1">
      <alignment horizontal="center" wrapText="1"/>
      <protection locked="0"/>
    </xf>
    <xf numFmtId="3" fontId="15" fillId="9" borderId="3" xfId="0" applyNumberFormat="1" applyFont="1" applyFill="1" applyBorder="1" applyAlignment="1" applyProtection="1">
      <alignment wrapText="1"/>
    </xf>
    <xf numFmtId="3" fontId="15" fillId="9" borderId="2" xfId="0" applyNumberFormat="1" applyFont="1" applyFill="1" applyBorder="1" applyAlignment="1" applyProtection="1">
      <alignment wrapText="1"/>
    </xf>
    <xf numFmtId="3" fontId="21" fillId="5" borderId="28" xfId="0" applyNumberFormat="1" applyFont="1" applyFill="1" applyBorder="1" applyAlignment="1" applyProtection="1">
      <alignment wrapText="1"/>
    </xf>
    <xf numFmtId="3" fontId="21" fillId="5" borderId="29" xfId="0" applyNumberFormat="1" applyFont="1" applyFill="1" applyBorder="1" applyAlignment="1" applyProtection="1">
      <alignment wrapText="1"/>
    </xf>
    <xf numFmtId="3" fontId="21" fillId="5" borderId="32" xfId="0" applyNumberFormat="1" applyFont="1" applyFill="1" applyBorder="1" applyAlignment="1" applyProtection="1">
      <alignment wrapText="1"/>
    </xf>
    <xf numFmtId="3" fontId="22" fillId="5" borderId="28" xfId="0" applyNumberFormat="1" applyFont="1" applyFill="1" applyBorder="1" applyAlignment="1" applyProtection="1">
      <alignment wrapText="1"/>
    </xf>
    <xf numFmtId="0" fontId="20" fillId="5" borderId="3" xfId="0" applyFont="1" applyFill="1" applyBorder="1" applyAlignment="1" applyProtection="1">
      <alignment horizontal="center" vertical="center" wrapText="1"/>
    </xf>
    <xf numFmtId="0" fontId="15" fillId="0" borderId="12" xfId="0" applyFont="1" applyBorder="1" applyAlignment="1" applyProtection="1">
      <alignment horizontal="center" wrapText="1"/>
      <protection locked="0"/>
    </xf>
    <xf numFmtId="0" fontId="15" fillId="0" borderId="4" xfId="0" applyFont="1" applyBorder="1" applyAlignment="1" applyProtection="1">
      <alignment horizontal="center" wrapText="1"/>
      <protection locked="0"/>
    </xf>
    <xf numFmtId="0" fontId="26" fillId="0" borderId="3" xfId="0" applyFont="1" applyFill="1" applyBorder="1" applyAlignment="1" applyProtection="1">
      <alignment wrapText="1"/>
      <protection locked="0"/>
    </xf>
    <xf numFmtId="3" fontId="26" fillId="0" borderId="3" xfId="0" applyNumberFormat="1" applyFont="1" applyFill="1" applyBorder="1" applyAlignment="1" applyProtection="1">
      <alignment horizontal="right" wrapText="1"/>
      <protection locked="0"/>
    </xf>
    <xf numFmtId="3" fontId="7" fillId="0" borderId="3" xfId="0" applyNumberFormat="1" applyFont="1" applyFill="1" applyBorder="1" applyAlignment="1" applyProtection="1">
      <alignment horizontal="right" wrapText="1"/>
      <protection locked="0"/>
    </xf>
    <xf numFmtId="6" fontId="7" fillId="0" borderId="3" xfId="0" applyNumberFormat="1" applyFont="1" applyFill="1" applyBorder="1" applyAlignment="1" applyProtection="1">
      <alignment horizontal="right" wrapText="1"/>
      <protection locked="0"/>
    </xf>
    <xf numFmtId="9" fontId="1" fillId="0" borderId="3" xfId="3" applyFont="1" applyFill="1" applyBorder="1" applyAlignment="1" applyProtection="1">
      <alignment vertical="center"/>
      <protection locked="0"/>
    </xf>
    <xf numFmtId="0" fontId="1" fillId="0" borderId="35" xfId="0" applyFont="1" applyBorder="1" applyAlignment="1" applyProtection="1">
      <alignment vertical="center"/>
      <protection locked="0"/>
    </xf>
    <xf numFmtId="3" fontId="15" fillId="0" borderId="37" xfId="0" applyNumberFormat="1" applyFont="1" applyFill="1" applyBorder="1" applyAlignment="1" applyProtection="1">
      <alignment wrapText="1"/>
      <protection locked="0"/>
    </xf>
    <xf numFmtId="3" fontId="15" fillId="9" borderId="37" xfId="0" applyNumberFormat="1" applyFont="1" applyFill="1" applyBorder="1" applyAlignment="1" applyProtection="1">
      <alignment wrapText="1"/>
    </xf>
    <xf numFmtId="0" fontId="15" fillId="0" borderId="38" xfId="0" applyFont="1" applyBorder="1" applyAlignment="1" applyProtection="1">
      <alignment horizontal="center" wrapText="1"/>
      <protection locked="0"/>
    </xf>
    <xf numFmtId="0" fontId="15" fillId="0" borderId="39" xfId="0" applyFont="1" applyBorder="1" applyAlignment="1" applyProtection="1">
      <alignment horizontal="center" wrapText="1"/>
      <protection locked="0"/>
    </xf>
    <xf numFmtId="167" fontId="27" fillId="0" borderId="3" xfId="1" applyNumberFormat="1" applyFont="1" applyFill="1" applyBorder="1" applyAlignment="1" applyProtection="1">
      <alignment wrapText="1"/>
      <protection locked="0"/>
    </xf>
    <xf numFmtId="0" fontId="1" fillId="10" borderId="35" xfId="0" applyFont="1" applyFill="1" applyBorder="1" applyAlignment="1" applyProtection="1">
      <alignment horizontal="left" vertical="center"/>
      <protection locked="0"/>
    </xf>
    <xf numFmtId="0" fontId="15" fillId="10" borderId="35" xfId="0" applyFont="1" applyFill="1" applyBorder="1" applyAlignment="1" applyProtection="1">
      <alignment wrapText="1"/>
      <protection locked="0"/>
    </xf>
    <xf numFmtId="3" fontId="15" fillId="10" borderId="37" xfId="0" applyNumberFormat="1" applyFont="1" applyFill="1" applyBorder="1" applyAlignment="1" applyProtection="1">
      <alignment wrapText="1"/>
      <protection locked="0"/>
    </xf>
    <xf numFmtId="3" fontId="15" fillId="10" borderId="37" xfId="0" applyNumberFormat="1" applyFont="1" applyFill="1" applyBorder="1" applyAlignment="1" applyProtection="1">
      <alignment wrapText="1"/>
    </xf>
    <xf numFmtId="0" fontId="8" fillId="5" borderId="40" xfId="0" applyFont="1" applyFill="1" applyBorder="1" applyAlignment="1" applyProtection="1">
      <alignment horizontal="left" vertical="center"/>
    </xf>
    <xf numFmtId="0" fontId="8" fillId="5" borderId="41" xfId="0" applyFont="1" applyFill="1" applyBorder="1" applyAlignment="1" applyProtection="1">
      <alignment horizontal="left" vertical="center"/>
    </xf>
    <xf numFmtId="0" fontId="8" fillId="5" borderId="42" xfId="0" applyFont="1" applyFill="1" applyBorder="1" applyAlignment="1" applyProtection="1">
      <alignment horizontal="left" vertical="center"/>
    </xf>
    <xf numFmtId="0" fontId="34" fillId="6" borderId="0" xfId="0" applyFont="1" applyFill="1" applyBorder="1" applyAlignment="1" applyProtection="1">
      <alignment horizontal="center"/>
    </xf>
    <xf numFmtId="0" fontId="34" fillId="6" borderId="65" xfId="0" applyFont="1" applyFill="1" applyBorder="1" applyAlignment="1" applyProtection="1">
      <alignment horizontal="center"/>
    </xf>
    <xf numFmtId="0" fontId="5" fillId="5" borderId="36" xfId="0" applyFont="1" applyFill="1" applyBorder="1" applyAlignment="1" applyProtection="1">
      <alignment horizontal="center" vertical="center"/>
    </xf>
    <xf numFmtId="0" fontId="5" fillId="5" borderId="0" xfId="0" applyFont="1" applyFill="1" applyBorder="1" applyAlignment="1" applyProtection="1">
      <alignment horizontal="center" vertical="center"/>
    </xf>
    <xf numFmtId="0" fontId="5" fillId="5" borderId="16" xfId="0" applyFont="1" applyFill="1" applyBorder="1" applyAlignment="1" applyProtection="1">
      <alignment horizontal="center" vertical="center"/>
    </xf>
    <xf numFmtId="0" fontId="8" fillId="5" borderId="43" xfId="0" applyFont="1" applyFill="1" applyBorder="1" applyAlignment="1" applyProtection="1">
      <alignment horizontal="left" vertical="center"/>
    </xf>
    <xf numFmtId="0" fontId="8" fillId="5" borderId="44" xfId="0" applyFont="1" applyFill="1" applyBorder="1" applyAlignment="1" applyProtection="1">
      <alignment horizontal="left" vertical="center"/>
    </xf>
    <xf numFmtId="0" fontId="8" fillId="5" borderId="45" xfId="0" applyFont="1" applyFill="1" applyBorder="1" applyAlignment="1" applyProtection="1">
      <alignment horizontal="left" vertical="center"/>
    </xf>
    <xf numFmtId="0" fontId="5" fillId="5" borderId="17" xfId="0" applyFont="1" applyFill="1" applyBorder="1" applyAlignment="1" applyProtection="1">
      <alignment horizontal="center" vertical="center"/>
    </xf>
    <xf numFmtId="0" fontId="5" fillId="5" borderId="18" xfId="0" applyFont="1" applyFill="1" applyBorder="1" applyAlignment="1" applyProtection="1">
      <alignment horizontal="center" vertical="center"/>
    </xf>
    <xf numFmtId="0" fontId="5" fillId="5" borderId="4" xfId="0" applyFont="1" applyFill="1" applyBorder="1" applyAlignment="1" applyProtection="1">
      <alignment horizontal="center" vertical="center"/>
    </xf>
    <xf numFmtId="0" fontId="2" fillId="6" borderId="36" xfId="0" applyFont="1" applyFill="1" applyBorder="1" applyAlignment="1" applyProtection="1">
      <alignment horizontal="center" vertical="center"/>
    </xf>
    <xf numFmtId="0" fontId="2" fillId="6" borderId="0" xfId="0" applyFont="1" applyFill="1" applyBorder="1" applyAlignment="1" applyProtection="1">
      <alignment horizontal="center" vertical="center"/>
    </xf>
    <xf numFmtId="0" fontId="9" fillId="5" borderId="46" xfId="0" applyFont="1" applyFill="1" applyBorder="1" applyAlignment="1" applyProtection="1">
      <alignment horizontal="left" vertical="center"/>
    </xf>
    <xf numFmtId="0" fontId="9" fillId="5" borderId="47" xfId="0" applyFont="1" applyFill="1" applyBorder="1" applyAlignment="1" applyProtection="1">
      <alignment horizontal="left" vertical="center"/>
    </xf>
    <xf numFmtId="0" fontId="9" fillId="5" borderId="6" xfId="0" applyFont="1" applyFill="1" applyBorder="1" applyAlignment="1" applyProtection="1">
      <alignment horizontal="left" vertical="center"/>
    </xf>
    <xf numFmtId="0" fontId="28" fillId="6" borderId="0" xfId="0" applyFont="1" applyFill="1" applyBorder="1" applyAlignment="1" applyProtection="1">
      <alignment horizontal="left"/>
    </xf>
    <xf numFmtId="0" fontId="28" fillId="6" borderId="65" xfId="0" applyFont="1" applyFill="1" applyBorder="1" applyAlignment="1" applyProtection="1">
      <alignment horizontal="left"/>
    </xf>
    <xf numFmtId="49" fontId="4" fillId="0" borderId="48" xfId="0" applyNumberFormat="1" applyFont="1" applyBorder="1" applyAlignment="1" applyProtection="1">
      <alignment horizontal="center" vertical="center" wrapText="1"/>
      <protection locked="0"/>
    </xf>
    <xf numFmtId="49" fontId="4" fillId="0" borderId="49" xfId="0" applyNumberFormat="1" applyFont="1" applyBorder="1" applyAlignment="1" applyProtection="1">
      <alignment horizontal="center" vertical="center" wrapText="1"/>
      <protection locked="0"/>
    </xf>
    <xf numFmtId="3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15" fontId="3" fillId="0" borderId="3" xfId="0" applyNumberFormat="1" applyFont="1" applyBorder="1" applyAlignment="1" applyProtection="1">
      <alignment horizontal="center" vertical="center"/>
      <protection locked="0"/>
    </xf>
    <xf numFmtId="164" fontId="3" fillId="0" borderId="3" xfId="0" applyNumberFormat="1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6" borderId="69" xfId="0" applyFont="1" applyFill="1" applyBorder="1" applyAlignment="1" applyProtection="1">
      <alignment horizontal="center"/>
    </xf>
    <xf numFmtId="0" fontId="29" fillId="5" borderId="52" xfId="0" applyFont="1" applyFill="1" applyBorder="1" applyAlignment="1" applyProtection="1">
      <alignment horizontal="left" vertical="center" wrapText="1"/>
      <protection locked="0"/>
    </xf>
    <xf numFmtId="0" fontId="29" fillId="5" borderId="25" xfId="0" applyFont="1" applyFill="1" applyBorder="1" applyAlignment="1" applyProtection="1">
      <alignment horizontal="left" vertical="center" wrapText="1"/>
      <protection locked="0"/>
    </xf>
    <xf numFmtId="0" fontId="29" fillId="5" borderId="53" xfId="0" applyFont="1" applyFill="1" applyBorder="1" applyAlignment="1" applyProtection="1">
      <alignment horizontal="left" vertical="center" wrapText="1"/>
      <protection locked="0"/>
    </xf>
    <xf numFmtId="0" fontId="29" fillId="5" borderId="46" xfId="0" applyFont="1" applyFill="1" applyBorder="1" applyAlignment="1" applyProtection="1">
      <alignment horizontal="left" vertical="center" wrapText="1"/>
      <protection locked="0"/>
    </xf>
    <xf numFmtId="0" fontId="29" fillId="5" borderId="47" xfId="0" applyFont="1" applyFill="1" applyBorder="1" applyAlignment="1" applyProtection="1">
      <alignment horizontal="left" vertical="center" wrapText="1"/>
      <protection locked="0"/>
    </xf>
    <xf numFmtId="0" fontId="29" fillId="5" borderId="6" xfId="0" applyFont="1" applyFill="1" applyBorder="1" applyAlignment="1" applyProtection="1">
      <alignment horizontal="left" vertical="center" wrapText="1"/>
      <protection locked="0"/>
    </xf>
    <xf numFmtId="0" fontId="17" fillId="5" borderId="54" xfId="0" applyFont="1" applyFill="1" applyBorder="1" applyAlignment="1" applyProtection="1">
      <alignment horizontal="center" vertical="center" wrapText="1"/>
      <protection locked="0"/>
    </xf>
    <xf numFmtId="0" fontId="17" fillId="5" borderId="21" xfId="0" applyFont="1" applyFill="1" applyBorder="1" applyAlignment="1" applyProtection="1">
      <alignment horizontal="center" vertical="center" wrapText="1"/>
      <protection locked="0"/>
    </xf>
    <xf numFmtId="0" fontId="17" fillId="5" borderId="12" xfId="0" applyFont="1" applyFill="1" applyBorder="1" applyAlignment="1" applyProtection="1">
      <alignment horizontal="center" wrapText="1"/>
      <protection locked="0"/>
    </xf>
    <xf numFmtId="0" fontId="17" fillId="5" borderId="18" xfId="0" applyFont="1" applyFill="1" applyBorder="1" applyAlignment="1" applyProtection="1">
      <alignment horizontal="center" wrapText="1"/>
      <protection locked="0"/>
    </xf>
    <xf numFmtId="0" fontId="17" fillId="5" borderId="34" xfId="0" applyFont="1" applyFill="1" applyBorder="1" applyAlignment="1" applyProtection="1">
      <alignment horizontal="center" wrapText="1"/>
      <protection locked="0"/>
    </xf>
    <xf numFmtId="0" fontId="17" fillId="5" borderId="37" xfId="0" applyFont="1" applyFill="1" applyBorder="1" applyAlignment="1" applyProtection="1">
      <alignment horizontal="center" vertical="center" wrapText="1"/>
      <protection locked="0"/>
    </xf>
    <xf numFmtId="0" fontId="17" fillId="5" borderId="22" xfId="0" applyFont="1" applyFill="1" applyBorder="1" applyAlignment="1" applyProtection="1">
      <alignment horizontal="center" vertical="center" wrapText="1"/>
      <protection locked="0"/>
    </xf>
    <xf numFmtId="0" fontId="17" fillId="5" borderId="50" xfId="0" applyFont="1" applyFill="1" applyBorder="1" applyAlignment="1" applyProtection="1">
      <alignment horizontal="center" vertical="center" wrapText="1"/>
      <protection locked="0"/>
    </xf>
    <xf numFmtId="0" fontId="17" fillId="5" borderId="51" xfId="0" applyFont="1" applyFill="1" applyBorder="1" applyAlignment="1" applyProtection="1">
      <alignment horizontal="center" vertical="center" wrapText="1"/>
      <protection locked="0"/>
    </xf>
    <xf numFmtId="0" fontId="30" fillId="5" borderId="52" xfId="0" applyFont="1" applyFill="1" applyBorder="1" applyAlignment="1" applyProtection="1">
      <alignment horizontal="center" wrapText="1"/>
      <protection locked="0"/>
    </xf>
    <xf numFmtId="0" fontId="30" fillId="5" borderId="25" xfId="0" applyFont="1" applyFill="1" applyBorder="1" applyAlignment="1" applyProtection="1">
      <alignment horizontal="center" wrapText="1"/>
      <protection locked="0"/>
    </xf>
    <xf numFmtId="0" fontId="30" fillId="5" borderId="53" xfId="0" applyFont="1" applyFill="1" applyBorder="1" applyAlignment="1" applyProtection="1">
      <alignment horizontal="center" wrapText="1"/>
      <protection locked="0"/>
    </xf>
    <xf numFmtId="0" fontId="30" fillId="5" borderId="36" xfId="0" applyFont="1" applyFill="1" applyBorder="1" applyAlignment="1" applyProtection="1">
      <alignment horizontal="center" wrapText="1"/>
      <protection locked="0"/>
    </xf>
    <xf numFmtId="0" fontId="30" fillId="5" borderId="0" xfId="0" applyFont="1" applyFill="1" applyBorder="1" applyAlignment="1" applyProtection="1">
      <alignment horizontal="center" wrapText="1"/>
      <protection locked="0"/>
    </xf>
    <xf numFmtId="0" fontId="30" fillId="5" borderId="16" xfId="0" applyFont="1" applyFill="1" applyBorder="1" applyAlignment="1" applyProtection="1">
      <alignment horizontal="center" wrapText="1"/>
      <protection locked="0"/>
    </xf>
    <xf numFmtId="0" fontId="29" fillId="5" borderId="36" xfId="0" applyFont="1" applyFill="1" applyBorder="1" applyAlignment="1" applyProtection="1">
      <alignment horizontal="left" vertical="center" wrapText="1"/>
      <protection locked="0"/>
    </xf>
    <xf numFmtId="0" fontId="29" fillId="5" borderId="0" xfId="0" applyFont="1" applyFill="1" applyBorder="1" applyAlignment="1" applyProtection="1">
      <alignment horizontal="left" vertical="center" wrapText="1"/>
      <protection locked="0"/>
    </xf>
    <xf numFmtId="0" fontId="29" fillId="5" borderId="16" xfId="0" applyFont="1" applyFill="1" applyBorder="1" applyAlignment="1" applyProtection="1">
      <alignment horizontal="left" vertical="center" wrapText="1"/>
      <protection locked="0"/>
    </xf>
    <xf numFmtId="0" fontId="32" fillId="5" borderId="55" xfId="0" applyFont="1" applyFill="1" applyBorder="1" applyAlignment="1" applyProtection="1">
      <alignment horizontal="left" vertical="center" wrapText="1"/>
      <protection locked="0"/>
    </xf>
    <xf numFmtId="0" fontId="32" fillId="5" borderId="56" xfId="0" applyFont="1" applyFill="1" applyBorder="1" applyAlignment="1" applyProtection="1">
      <alignment horizontal="left" vertical="center" wrapText="1"/>
      <protection locked="0"/>
    </xf>
    <xf numFmtId="0" fontId="32" fillId="5" borderId="57" xfId="0" applyFont="1" applyFill="1" applyBorder="1" applyAlignment="1" applyProtection="1">
      <alignment horizontal="left" vertical="center" wrapText="1"/>
      <protection locked="0"/>
    </xf>
    <xf numFmtId="0" fontId="32" fillId="5" borderId="52" xfId="0" applyFont="1" applyFill="1" applyBorder="1" applyAlignment="1" applyProtection="1">
      <alignment horizontal="left" wrapText="1"/>
      <protection locked="0"/>
    </xf>
    <xf numFmtId="0" fontId="32" fillId="5" borderId="25" xfId="0" applyFont="1" applyFill="1" applyBorder="1" applyAlignment="1" applyProtection="1">
      <alignment horizontal="left" wrapText="1"/>
      <protection locked="0"/>
    </xf>
    <xf numFmtId="0" fontId="32" fillId="5" borderId="53" xfId="0" applyFont="1" applyFill="1" applyBorder="1" applyAlignment="1" applyProtection="1">
      <alignment horizontal="left" wrapText="1"/>
      <protection locked="0"/>
    </xf>
    <xf numFmtId="0" fontId="15" fillId="0" borderId="50" xfId="0" applyFont="1" applyBorder="1" applyAlignment="1" applyProtection="1">
      <alignment horizontal="center" vertical="center" wrapText="1"/>
      <protection locked="0"/>
    </xf>
    <xf numFmtId="0" fontId="15" fillId="0" borderId="60" xfId="0" applyFont="1" applyBorder="1" applyAlignment="1" applyProtection="1">
      <alignment horizontal="center" vertical="center" wrapText="1"/>
      <protection locked="0"/>
    </xf>
    <xf numFmtId="0" fontId="15" fillId="0" borderId="12" xfId="0" applyFont="1" applyBorder="1" applyAlignment="1" applyProtection="1">
      <alignment horizontal="center" wrapText="1"/>
      <protection locked="0"/>
    </xf>
    <xf numFmtId="0" fontId="15" fillId="0" borderId="4" xfId="0" applyFont="1" applyBorder="1" applyAlignment="1" applyProtection="1">
      <alignment horizontal="center" wrapText="1"/>
      <protection locked="0"/>
    </xf>
    <xf numFmtId="3" fontId="15" fillId="0" borderId="12" xfId="0" applyNumberFormat="1" applyFont="1" applyFill="1" applyBorder="1" applyAlignment="1" applyProtection="1">
      <alignment horizontal="center" wrapText="1"/>
      <protection locked="0"/>
    </xf>
    <xf numFmtId="3" fontId="15" fillId="0" borderId="4" xfId="0" applyNumberFormat="1" applyFont="1" applyFill="1" applyBorder="1" applyAlignment="1" applyProtection="1">
      <alignment horizontal="center" wrapText="1"/>
      <protection locked="0"/>
    </xf>
    <xf numFmtId="0" fontId="15" fillId="10" borderId="12" xfId="0" applyFont="1" applyFill="1" applyBorder="1" applyAlignment="1" applyProtection="1">
      <alignment horizontal="center" wrapText="1"/>
      <protection locked="0"/>
    </xf>
    <xf numFmtId="0" fontId="15" fillId="10" borderId="4" xfId="0" applyFont="1" applyFill="1" applyBorder="1" applyAlignment="1" applyProtection="1">
      <alignment horizontal="center" wrapText="1"/>
      <protection locked="0"/>
    </xf>
    <xf numFmtId="0" fontId="15" fillId="0" borderId="12" xfId="0" applyFont="1" applyFill="1" applyBorder="1" applyAlignment="1" applyProtection="1">
      <alignment horizontal="center" wrapText="1"/>
      <protection locked="0"/>
    </xf>
    <xf numFmtId="0" fontId="15" fillId="0" borderId="34" xfId="0" applyFont="1" applyFill="1" applyBorder="1" applyAlignment="1" applyProtection="1">
      <alignment horizontal="center" wrapText="1"/>
      <protection locked="0"/>
    </xf>
    <xf numFmtId="0" fontId="15" fillId="0" borderId="12" xfId="0" applyFont="1" applyBorder="1" applyAlignment="1" applyProtection="1">
      <alignment horizontal="left" wrapText="1"/>
      <protection locked="0"/>
    </xf>
    <xf numFmtId="0" fontId="15" fillId="0" borderId="4" xfId="0" applyFont="1" applyBorder="1" applyAlignment="1" applyProtection="1">
      <alignment horizontal="left" wrapText="1"/>
      <protection locked="0"/>
    </xf>
    <xf numFmtId="3" fontId="21" fillId="5" borderId="32" xfId="0" applyNumberFormat="1" applyFont="1" applyFill="1" applyBorder="1" applyAlignment="1" applyProtection="1">
      <alignment horizontal="center" wrapText="1"/>
      <protection locked="0"/>
    </xf>
    <xf numFmtId="3" fontId="21" fillId="5" borderId="33" xfId="0" applyNumberFormat="1" applyFont="1" applyFill="1" applyBorder="1" applyAlignment="1" applyProtection="1">
      <alignment horizontal="center" wrapText="1"/>
      <protection locked="0"/>
    </xf>
    <xf numFmtId="3" fontId="21" fillId="5" borderId="9" xfId="0" applyNumberFormat="1" applyFont="1" applyFill="1" applyBorder="1" applyAlignment="1" applyProtection="1">
      <alignment horizontal="center" wrapText="1"/>
      <protection locked="0"/>
    </xf>
    <xf numFmtId="0" fontId="20" fillId="5" borderId="12" xfId="0" applyFont="1" applyFill="1" applyBorder="1" applyAlignment="1" applyProtection="1">
      <alignment horizontal="center" vertical="center" wrapText="1"/>
      <protection locked="0"/>
    </xf>
    <xf numFmtId="0" fontId="20" fillId="5" borderId="4" xfId="0" applyFont="1" applyFill="1" applyBorder="1" applyAlignment="1" applyProtection="1">
      <alignment horizontal="center" vertical="center" wrapText="1"/>
      <protection locked="0"/>
    </xf>
    <xf numFmtId="0" fontId="20" fillId="5" borderId="12" xfId="0" applyFont="1" applyFill="1" applyBorder="1" applyAlignment="1" applyProtection="1">
      <alignment horizontal="center" wrapText="1"/>
      <protection locked="0"/>
    </xf>
    <xf numFmtId="0" fontId="20" fillId="5" borderId="4" xfId="0" applyFont="1" applyFill="1" applyBorder="1" applyAlignment="1" applyProtection="1">
      <alignment horizontal="center" wrapText="1"/>
      <protection locked="0"/>
    </xf>
    <xf numFmtId="3" fontId="15" fillId="0" borderId="38" xfId="0" applyNumberFormat="1" applyFont="1" applyFill="1" applyBorder="1" applyAlignment="1" applyProtection="1">
      <alignment horizontal="center" vertical="center" wrapText="1"/>
      <protection locked="0"/>
    </xf>
    <xf numFmtId="3" fontId="15" fillId="0" borderId="39" xfId="0" applyNumberFormat="1" applyFont="1" applyFill="1" applyBorder="1" applyAlignment="1" applyProtection="1">
      <alignment horizontal="center" vertical="center" wrapText="1"/>
      <protection locked="0"/>
    </xf>
    <xf numFmtId="3" fontId="15" fillId="0" borderId="59" xfId="0" applyNumberFormat="1" applyFont="1" applyFill="1" applyBorder="1" applyAlignment="1" applyProtection="1">
      <alignment horizontal="center" vertical="center" wrapText="1"/>
      <protection locked="0"/>
    </xf>
    <xf numFmtId="3" fontId="15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3" fillId="5" borderId="52" xfId="0" applyFont="1" applyFill="1" applyBorder="1" applyAlignment="1" applyProtection="1">
      <alignment horizontal="left" vertical="center" wrapText="1"/>
      <protection locked="0"/>
    </xf>
    <xf numFmtId="0" fontId="33" fillId="5" borderId="25" xfId="0" applyFont="1" applyFill="1" applyBorder="1" applyAlignment="1" applyProtection="1">
      <alignment horizontal="left" vertical="center" wrapText="1"/>
      <protection locked="0"/>
    </xf>
    <xf numFmtId="0" fontId="33" fillId="5" borderId="53" xfId="0" applyFont="1" applyFill="1" applyBorder="1" applyAlignment="1" applyProtection="1">
      <alignment horizontal="left" vertical="center" wrapText="1"/>
      <protection locked="0"/>
    </xf>
    <xf numFmtId="0" fontId="20" fillId="5" borderId="18" xfId="0" applyFont="1" applyFill="1" applyBorder="1" applyAlignment="1" applyProtection="1">
      <alignment horizontal="center" vertical="center" wrapText="1"/>
      <protection locked="0"/>
    </xf>
    <xf numFmtId="3" fontId="15" fillId="0" borderId="18" xfId="0" applyNumberFormat="1" applyFont="1" applyFill="1" applyBorder="1" applyAlignment="1" applyProtection="1">
      <alignment horizontal="center" wrapText="1"/>
      <protection locked="0"/>
    </xf>
    <xf numFmtId="0" fontId="32" fillId="5" borderId="52" xfId="0" applyFont="1" applyFill="1" applyBorder="1" applyAlignment="1" applyProtection="1">
      <alignment horizontal="left" vertical="center" wrapText="1"/>
      <protection locked="0"/>
    </xf>
    <xf numFmtId="0" fontId="32" fillId="5" borderId="25" xfId="0" applyFont="1" applyFill="1" applyBorder="1" applyAlignment="1" applyProtection="1">
      <alignment horizontal="left" vertical="center" wrapText="1"/>
      <protection locked="0"/>
    </xf>
    <xf numFmtId="0" fontId="32" fillId="5" borderId="53" xfId="0" applyFont="1" applyFill="1" applyBorder="1" applyAlignment="1" applyProtection="1">
      <alignment horizontal="left" vertical="center" wrapText="1"/>
      <protection locked="0"/>
    </xf>
    <xf numFmtId="3" fontId="21" fillId="5" borderId="28" xfId="0" applyNumberFormat="1" applyFont="1" applyFill="1" applyBorder="1" applyAlignment="1" applyProtection="1">
      <alignment horizontal="center" wrapText="1"/>
      <protection locked="0"/>
    </xf>
    <xf numFmtId="3" fontId="21" fillId="5" borderId="29" xfId="0" applyNumberFormat="1" applyFont="1" applyFill="1" applyBorder="1" applyAlignment="1" applyProtection="1">
      <alignment horizontal="center" wrapText="1"/>
      <protection locked="0"/>
    </xf>
    <xf numFmtId="0" fontId="20" fillId="5" borderId="48" xfId="0" applyFont="1" applyFill="1" applyBorder="1" applyAlignment="1" applyProtection="1">
      <alignment horizontal="center" vertical="center" wrapText="1"/>
      <protection locked="0"/>
    </xf>
    <xf numFmtId="0" fontId="20" fillId="5" borderId="57" xfId="0" applyFont="1" applyFill="1" applyBorder="1" applyAlignment="1" applyProtection="1">
      <alignment horizontal="center" vertical="center" wrapText="1"/>
      <protection locked="0"/>
    </xf>
    <xf numFmtId="0" fontId="20" fillId="5" borderId="34" xfId="0" applyFont="1" applyFill="1" applyBorder="1" applyAlignment="1" applyProtection="1">
      <alignment horizontal="center" vertical="center" wrapText="1"/>
      <protection locked="0"/>
    </xf>
    <xf numFmtId="0" fontId="20" fillId="5" borderId="54" xfId="0" applyFont="1" applyFill="1" applyBorder="1" applyAlignment="1" applyProtection="1">
      <alignment horizontal="center" vertical="center" wrapText="1"/>
      <protection locked="0"/>
    </xf>
    <xf numFmtId="0" fontId="20" fillId="5" borderId="21" xfId="0" applyFont="1" applyFill="1" applyBorder="1" applyAlignment="1" applyProtection="1">
      <alignment horizontal="center" vertical="center" wrapText="1"/>
      <protection locked="0"/>
    </xf>
    <xf numFmtId="0" fontId="20" fillId="5" borderId="37" xfId="0" applyFont="1" applyFill="1" applyBorder="1" applyAlignment="1" applyProtection="1">
      <alignment horizontal="center" vertical="center" wrapText="1"/>
      <protection locked="0"/>
    </xf>
    <xf numFmtId="0" fontId="20" fillId="5" borderId="22" xfId="0" applyFont="1" applyFill="1" applyBorder="1" applyAlignment="1" applyProtection="1">
      <alignment horizontal="center" vertical="center" wrapText="1"/>
      <protection locked="0"/>
    </xf>
    <xf numFmtId="0" fontId="20" fillId="5" borderId="38" xfId="0" applyFont="1" applyFill="1" applyBorder="1" applyAlignment="1" applyProtection="1">
      <alignment horizontal="center" vertical="center" wrapText="1"/>
      <protection locked="0"/>
    </xf>
    <xf numFmtId="0" fontId="20" fillId="5" borderId="20" xfId="0" applyFont="1" applyFill="1" applyBorder="1" applyAlignment="1" applyProtection="1">
      <alignment horizontal="center" vertical="center" wrapText="1"/>
      <protection locked="0"/>
    </xf>
    <xf numFmtId="0" fontId="20" fillId="5" borderId="39" xfId="0" applyFont="1" applyFill="1" applyBorder="1" applyAlignment="1" applyProtection="1">
      <alignment horizontal="center" vertical="center" wrapText="1"/>
      <protection locked="0"/>
    </xf>
    <xf numFmtId="0" fontId="20" fillId="5" borderId="58" xfId="0" applyFont="1" applyFill="1" applyBorder="1" applyAlignment="1" applyProtection="1">
      <alignment horizontal="center" vertical="center" wrapText="1"/>
      <protection locked="0"/>
    </xf>
    <xf numFmtId="0" fontId="20" fillId="5" borderId="47" xfId="0" applyFont="1" applyFill="1" applyBorder="1" applyAlignment="1" applyProtection="1">
      <alignment horizontal="center" vertical="center" wrapText="1"/>
      <protection locked="0"/>
    </xf>
    <xf numFmtId="0" fontId="20" fillId="5" borderId="6" xfId="0" applyFont="1" applyFill="1" applyBorder="1" applyAlignment="1" applyProtection="1">
      <alignment horizontal="center" vertical="center" wrapText="1"/>
      <protection locked="0"/>
    </xf>
    <xf numFmtId="0" fontId="31" fillId="5" borderId="0" xfId="0" applyFont="1" applyFill="1" applyAlignment="1" applyProtection="1">
      <alignment horizontal="center" vertical="center" wrapText="1"/>
      <protection locked="0"/>
    </xf>
    <xf numFmtId="0" fontId="20" fillId="5" borderId="50" xfId="0" applyFont="1" applyFill="1" applyBorder="1" applyAlignment="1" applyProtection="1">
      <alignment horizontal="center" vertical="center" wrapText="1"/>
      <protection locked="0"/>
    </xf>
    <xf numFmtId="0" fontId="20" fillId="5" borderId="51" xfId="0" applyFont="1" applyFill="1" applyBorder="1" applyAlignment="1" applyProtection="1">
      <alignment horizontal="center" vertical="center" wrapText="1"/>
      <protection locked="0"/>
    </xf>
  </cellXfs>
  <cellStyles count="4">
    <cellStyle name="Moneda" xfId="1" builtinId="4"/>
    <cellStyle name="Moneda_Hoja1" xfId="2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76200</xdr:rowOff>
    </xdr:from>
    <xdr:to>
      <xdr:col>0</xdr:col>
      <xdr:colOff>1438275</xdr:colOff>
      <xdr:row>7</xdr:row>
      <xdr:rowOff>171450</xdr:rowOff>
    </xdr:to>
    <xdr:pic>
      <xdr:nvPicPr>
        <xdr:cNvPr id="1076" name="2 Imagen" descr="escudo usc.bmp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50" t="8531"/>
        <a:stretch>
          <a:fillRect/>
        </a:stretch>
      </xdr:blipFill>
      <xdr:spPr bwMode="auto">
        <a:xfrm>
          <a:off x="114300" y="276225"/>
          <a:ext cx="13239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8"/>
  <sheetViews>
    <sheetView zoomScaleNormal="100" workbookViewId="0">
      <selection activeCell="G9" sqref="G9"/>
    </sheetView>
  </sheetViews>
  <sheetFormatPr baseColWidth="10" defaultColWidth="11.5703125" defaultRowHeight="15" x14ac:dyDescent="0.25"/>
  <cols>
    <col min="1" max="1" width="23.28515625" style="39" bestFit="1" customWidth="1"/>
    <col min="2" max="2" width="50.7109375" style="39" bestFit="1" customWidth="1"/>
    <col min="3" max="3" width="7.28515625" style="39" bestFit="1" customWidth="1"/>
    <col min="4" max="4" width="16.7109375" style="39" bestFit="1" customWidth="1"/>
    <col min="5" max="5" width="19.28515625" style="39" bestFit="1" customWidth="1"/>
    <col min="6" max="16384" width="11.5703125" style="39"/>
  </cols>
  <sheetData>
    <row r="1" spans="1:5" ht="15.75" thickBot="1" x14ac:dyDescent="0.3">
      <c r="A1" s="37"/>
      <c r="B1" s="38"/>
      <c r="C1" s="37"/>
      <c r="D1" s="37"/>
      <c r="E1" s="37"/>
    </row>
    <row r="2" spans="1:5" ht="15.75" thickTop="1" x14ac:dyDescent="0.25">
      <c r="A2" s="40"/>
      <c r="B2" s="41"/>
      <c r="C2" s="42"/>
      <c r="D2" s="42"/>
      <c r="E2" s="43"/>
    </row>
    <row r="3" spans="1:5" ht="15" customHeight="1" x14ac:dyDescent="0.25">
      <c r="A3" s="44"/>
      <c r="B3" s="45"/>
      <c r="C3" s="46"/>
      <c r="D3" s="46"/>
      <c r="E3" s="47"/>
    </row>
    <row r="4" spans="1:5" x14ac:dyDescent="0.25">
      <c r="A4" s="44"/>
      <c r="B4" s="45"/>
      <c r="C4" s="46"/>
      <c r="D4" s="46"/>
      <c r="E4" s="47"/>
    </row>
    <row r="5" spans="1:5" ht="18.75" x14ac:dyDescent="0.3">
      <c r="A5" s="44"/>
      <c r="B5" s="214" t="s">
        <v>335</v>
      </c>
      <c r="C5" s="214"/>
      <c r="D5" s="214"/>
      <c r="E5" s="215"/>
    </row>
    <row r="6" spans="1:5" ht="15" customHeight="1" x14ac:dyDescent="0.35">
      <c r="A6" s="44"/>
      <c r="B6" s="230"/>
      <c r="C6" s="230"/>
      <c r="D6" s="230"/>
      <c r="E6" s="231"/>
    </row>
    <row r="7" spans="1:5" ht="15" customHeight="1" x14ac:dyDescent="0.25">
      <c r="A7" s="44"/>
      <c r="B7" s="45"/>
      <c r="C7" s="46"/>
      <c r="D7" s="46"/>
      <c r="E7" s="47"/>
    </row>
    <row r="8" spans="1:5" ht="15.75" thickBot="1" x14ac:dyDescent="0.3">
      <c r="A8" s="48"/>
      <c r="B8" s="49"/>
      <c r="C8" s="49"/>
      <c r="D8" s="49"/>
      <c r="E8" s="50"/>
    </row>
    <row r="9" spans="1:5" ht="16.5" thickTop="1" thickBot="1" x14ac:dyDescent="0.3">
      <c r="A9" s="51"/>
      <c r="B9" s="45"/>
      <c r="C9" s="52"/>
      <c r="D9" s="239" t="s">
        <v>334</v>
      </c>
      <c r="E9" s="239"/>
    </row>
    <row r="10" spans="1:5" ht="15.75" thickTop="1" x14ac:dyDescent="0.25">
      <c r="A10" s="53" t="s">
        <v>0</v>
      </c>
      <c r="B10" s="232"/>
      <c r="C10" s="233"/>
      <c r="D10" s="54" t="s">
        <v>1</v>
      </c>
      <c r="E10" s="1"/>
    </row>
    <row r="11" spans="1:5" x14ac:dyDescent="0.25">
      <c r="A11" s="55" t="s">
        <v>2</v>
      </c>
      <c r="B11" s="234"/>
      <c r="C11" s="235"/>
      <c r="D11" s="56" t="s">
        <v>3</v>
      </c>
      <c r="E11" s="2"/>
    </row>
    <row r="12" spans="1:5" x14ac:dyDescent="0.25">
      <c r="A12" s="55" t="s">
        <v>4</v>
      </c>
      <c r="B12" s="236"/>
      <c r="C12" s="236"/>
      <c r="D12" s="56" t="s">
        <v>5</v>
      </c>
      <c r="E12" s="3"/>
    </row>
    <row r="13" spans="1:5" x14ac:dyDescent="0.25">
      <c r="A13" s="55" t="s">
        <v>6</v>
      </c>
      <c r="B13" s="237" t="s">
        <v>7</v>
      </c>
      <c r="C13" s="237"/>
      <c r="D13" s="56" t="s">
        <v>8</v>
      </c>
      <c r="E13" s="57" t="s">
        <v>7</v>
      </c>
    </row>
    <row r="14" spans="1:5" x14ac:dyDescent="0.25">
      <c r="A14" s="55" t="s">
        <v>9</v>
      </c>
      <c r="B14" s="238" t="s">
        <v>10</v>
      </c>
      <c r="C14" s="238"/>
      <c r="D14" s="56" t="s">
        <v>11</v>
      </c>
      <c r="E14" s="58" t="s">
        <v>7</v>
      </c>
    </row>
    <row r="15" spans="1:5" ht="15.75" x14ac:dyDescent="0.25">
      <c r="A15" s="216" t="s">
        <v>12</v>
      </c>
      <c r="B15" s="217"/>
      <c r="C15" s="217"/>
      <c r="D15" s="217"/>
      <c r="E15" s="218"/>
    </row>
    <row r="16" spans="1:5" x14ac:dyDescent="0.25">
      <c r="A16" s="59" t="s">
        <v>13</v>
      </c>
      <c r="B16" s="60" t="s">
        <v>14</v>
      </c>
      <c r="C16" s="60" t="s">
        <v>15</v>
      </c>
      <c r="D16" s="60" t="s">
        <v>16</v>
      </c>
      <c r="E16" s="61" t="s">
        <v>17</v>
      </c>
    </row>
    <row r="17" spans="1:5" x14ac:dyDescent="0.25">
      <c r="A17" s="62"/>
      <c r="B17" s="63" t="s">
        <v>87</v>
      </c>
      <c r="C17" s="64"/>
      <c r="D17" s="64"/>
      <c r="E17" s="65"/>
    </row>
    <row r="18" spans="1:5" x14ac:dyDescent="0.25">
      <c r="A18" s="66">
        <v>43051201</v>
      </c>
      <c r="B18" s="67" t="s">
        <v>85</v>
      </c>
      <c r="C18" s="4"/>
      <c r="D18" s="5"/>
      <c r="E18" s="6">
        <f>IF(Ingresos!A2="TECNICO",Ingresos!F9,0)</f>
        <v>0</v>
      </c>
    </row>
    <row r="19" spans="1:5" x14ac:dyDescent="0.25">
      <c r="A19" s="66">
        <v>43051202</v>
      </c>
      <c r="B19" s="67" t="s">
        <v>86</v>
      </c>
      <c r="C19" s="26"/>
      <c r="D19" s="5"/>
      <c r="E19" s="6">
        <f>IF(Ingresos!A2="TECNICO",Ingresos!F38,0)</f>
        <v>0</v>
      </c>
    </row>
    <row r="20" spans="1:5" x14ac:dyDescent="0.25">
      <c r="A20" s="66">
        <v>43051204</v>
      </c>
      <c r="B20" s="67" t="s">
        <v>115</v>
      </c>
      <c r="C20" s="26"/>
      <c r="D20" s="5"/>
      <c r="E20" s="6">
        <f>IF(Ingresos!A2="TECNICO",Ingresos!F45,0)</f>
        <v>0</v>
      </c>
    </row>
    <row r="21" spans="1:5" x14ac:dyDescent="0.25">
      <c r="A21" s="66">
        <v>43051205</v>
      </c>
      <c r="B21" s="67" t="s">
        <v>130</v>
      </c>
      <c r="C21" s="26"/>
      <c r="D21" s="5"/>
      <c r="E21" s="6">
        <f>IF(Ingresos!A2="TECNICO",Ingresos!F59,0)</f>
        <v>0</v>
      </c>
    </row>
    <row r="22" spans="1:5" x14ac:dyDescent="0.25">
      <c r="A22" s="68">
        <v>43950112</v>
      </c>
      <c r="B22" s="67" t="s">
        <v>100</v>
      </c>
      <c r="C22" s="25">
        <v>0</v>
      </c>
      <c r="D22" s="5"/>
      <c r="E22" s="6">
        <f>-$E$19*C22</f>
        <v>0</v>
      </c>
    </row>
    <row r="23" spans="1:5" x14ac:dyDescent="0.25">
      <c r="A23" s="68">
        <v>43950112</v>
      </c>
      <c r="B23" s="67" t="s">
        <v>101</v>
      </c>
      <c r="C23" s="25">
        <v>0</v>
      </c>
      <c r="D23" s="5"/>
      <c r="E23" s="6">
        <f>-$E$19*C23</f>
        <v>0</v>
      </c>
    </row>
    <row r="24" spans="1:5" x14ac:dyDescent="0.25">
      <c r="A24" s="66">
        <v>43950151</v>
      </c>
      <c r="B24" s="67" t="s">
        <v>102</v>
      </c>
      <c r="C24" s="27">
        <v>0</v>
      </c>
      <c r="D24" s="5"/>
      <c r="E24" s="6">
        <f>-IF(Ingresos!A2="TECNICO",Ingresos!F66,0)</f>
        <v>0</v>
      </c>
    </row>
    <row r="25" spans="1:5" x14ac:dyDescent="0.25">
      <c r="A25" s="62"/>
      <c r="B25" s="63" t="s">
        <v>88</v>
      </c>
      <c r="C25" s="64"/>
      <c r="D25" s="64"/>
      <c r="E25" s="65"/>
    </row>
    <row r="26" spans="1:5" x14ac:dyDescent="0.25">
      <c r="A26" s="66">
        <v>43051301</v>
      </c>
      <c r="B26" s="67" t="s">
        <v>79</v>
      </c>
      <c r="C26" s="7"/>
      <c r="D26" s="5"/>
      <c r="E26" s="6">
        <f>IF(Ingresos!A2="TECNOLOGIA",Ingresos!F9,0)</f>
        <v>0</v>
      </c>
    </row>
    <row r="27" spans="1:5" x14ac:dyDescent="0.25">
      <c r="A27" s="66">
        <v>43051302</v>
      </c>
      <c r="B27" s="67" t="s">
        <v>80</v>
      </c>
      <c r="C27" s="7"/>
      <c r="D27" s="5"/>
      <c r="E27" s="6">
        <f>IF(Ingresos!A2="TECNOLOGIA",Ingresos!F38,0)</f>
        <v>0</v>
      </c>
    </row>
    <row r="28" spans="1:5" x14ac:dyDescent="0.25">
      <c r="A28" s="66">
        <v>43051304</v>
      </c>
      <c r="B28" s="67" t="s">
        <v>116</v>
      </c>
      <c r="C28" s="4"/>
      <c r="D28" s="5"/>
      <c r="E28" s="6">
        <f>IF(Ingresos!A2="TECNOLOGIA",Ingresos!F45,0)</f>
        <v>0</v>
      </c>
    </row>
    <row r="29" spans="1:5" x14ac:dyDescent="0.25">
      <c r="A29" s="66">
        <v>43051305</v>
      </c>
      <c r="B29" s="67" t="s">
        <v>131</v>
      </c>
      <c r="C29" s="26"/>
      <c r="D29" s="5"/>
      <c r="E29" s="6">
        <f>IF(Ingresos!A2="TECNOLOGIA",Ingresos!F59,0)</f>
        <v>0</v>
      </c>
    </row>
    <row r="30" spans="1:5" x14ac:dyDescent="0.25">
      <c r="A30" s="68">
        <v>43950113</v>
      </c>
      <c r="B30" s="67" t="s">
        <v>103</v>
      </c>
      <c r="C30" s="25">
        <v>0</v>
      </c>
      <c r="D30" s="5"/>
      <c r="E30" s="6">
        <f>-E27*C30</f>
        <v>0</v>
      </c>
    </row>
    <row r="31" spans="1:5" x14ac:dyDescent="0.25">
      <c r="A31" s="68">
        <v>43950113</v>
      </c>
      <c r="B31" s="67" t="s">
        <v>104</v>
      </c>
      <c r="C31" s="25">
        <v>0</v>
      </c>
      <c r="D31" s="5"/>
      <c r="E31" s="6">
        <f>-E27*C31</f>
        <v>0</v>
      </c>
    </row>
    <row r="32" spans="1:5" x14ac:dyDescent="0.25">
      <c r="A32" s="66">
        <v>43950151</v>
      </c>
      <c r="B32" s="67" t="s">
        <v>105</v>
      </c>
      <c r="C32" s="27">
        <v>0</v>
      </c>
      <c r="D32" s="5"/>
      <c r="E32" s="6">
        <f>-IF(Ingresos!A2="TECNOLOGIA",Ingresos!F66,0)</f>
        <v>0</v>
      </c>
    </row>
    <row r="33" spans="1:5" x14ac:dyDescent="0.25">
      <c r="A33" s="62"/>
      <c r="B33" s="63" t="s">
        <v>89</v>
      </c>
      <c r="C33" s="64"/>
      <c r="D33" s="64"/>
      <c r="E33" s="65"/>
    </row>
    <row r="34" spans="1:5" x14ac:dyDescent="0.25">
      <c r="A34" s="66">
        <v>43051401</v>
      </c>
      <c r="B34" s="67" t="s">
        <v>81</v>
      </c>
      <c r="C34" s="4"/>
      <c r="D34" s="5"/>
      <c r="E34" s="6">
        <f>IF(Ingresos!A1="PROFESIONAL",Ingresos!F37,0)</f>
        <v>0</v>
      </c>
    </row>
    <row r="35" spans="1:5" x14ac:dyDescent="0.25">
      <c r="A35" s="66">
        <v>43051402</v>
      </c>
      <c r="B35" s="67" t="s">
        <v>82</v>
      </c>
      <c r="C35" s="8"/>
      <c r="D35" s="9"/>
      <c r="E35" s="6">
        <f>IF(Ingresos!A2="PROFESIONAL",Ingresos!F38,0)</f>
        <v>0</v>
      </c>
    </row>
    <row r="36" spans="1:5" x14ac:dyDescent="0.25">
      <c r="A36" s="66">
        <v>43051404</v>
      </c>
      <c r="B36" s="67" t="s">
        <v>117</v>
      </c>
      <c r="C36" s="8"/>
      <c r="D36" s="5"/>
      <c r="E36" s="6">
        <f>IF(Ingresos!A2="PROFESIONAL",Ingresos!F45,0)</f>
        <v>0</v>
      </c>
    </row>
    <row r="37" spans="1:5" x14ac:dyDescent="0.25">
      <c r="A37" s="66">
        <v>43051405</v>
      </c>
      <c r="B37" s="67" t="s">
        <v>132</v>
      </c>
      <c r="C37" s="8"/>
      <c r="D37" s="5"/>
      <c r="E37" s="6">
        <f>IF(Ingresos!A2="PROFESIONAL",Ingresos!F59,0)</f>
        <v>0</v>
      </c>
    </row>
    <row r="38" spans="1:5" x14ac:dyDescent="0.25">
      <c r="A38" s="68">
        <v>43950114</v>
      </c>
      <c r="B38" s="67" t="s">
        <v>109</v>
      </c>
      <c r="C38" s="25">
        <v>0</v>
      </c>
      <c r="D38" s="5"/>
      <c r="E38" s="6">
        <f>-E35*C38</f>
        <v>0</v>
      </c>
    </row>
    <row r="39" spans="1:5" x14ac:dyDescent="0.25">
      <c r="A39" s="68">
        <v>43950114</v>
      </c>
      <c r="B39" s="67" t="s">
        <v>110</v>
      </c>
      <c r="C39" s="25">
        <v>0</v>
      </c>
      <c r="D39" s="5"/>
      <c r="E39" s="6">
        <f>-E35*C39</f>
        <v>0</v>
      </c>
    </row>
    <row r="40" spans="1:5" x14ac:dyDescent="0.25">
      <c r="A40" s="66">
        <v>43950151</v>
      </c>
      <c r="B40" s="67" t="s">
        <v>111</v>
      </c>
      <c r="C40" s="27">
        <v>0</v>
      </c>
      <c r="D40" s="5"/>
      <c r="E40" s="6">
        <f>-IF(Ingresos!A2="PROFESIONAL",Ingresos!F66,0)</f>
        <v>0</v>
      </c>
    </row>
    <row r="41" spans="1:5" x14ac:dyDescent="0.25">
      <c r="A41" s="62"/>
      <c r="B41" s="63" t="s">
        <v>90</v>
      </c>
      <c r="C41" s="64"/>
      <c r="D41" s="64"/>
      <c r="E41" s="65"/>
    </row>
    <row r="42" spans="1:5" x14ac:dyDescent="0.25">
      <c r="A42" s="66">
        <v>43051501</v>
      </c>
      <c r="B42" s="67" t="s">
        <v>83</v>
      </c>
      <c r="C42" s="8"/>
      <c r="D42" s="5"/>
      <c r="E42" s="6">
        <f>IF(Ingresos!A2="POSTGRADO",Ingresos!F9,0)</f>
        <v>0</v>
      </c>
    </row>
    <row r="43" spans="1:5" x14ac:dyDescent="0.25">
      <c r="A43" s="66">
        <v>43051502</v>
      </c>
      <c r="B43" s="67" t="s">
        <v>84</v>
      </c>
      <c r="C43" s="8"/>
      <c r="D43" s="5"/>
      <c r="E43" s="6">
        <f>IF(Ingresos!A2="POSTGRADO",Ingresos!F38,0)</f>
        <v>0</v>
      </c>
    </row>
    <row r="44" spans="1:5" x14ac:dyDescent="0.25">
      <c r="A44" s="66">
        <v>43051504</v>
      </c>
      <c r="B44" s="67" t="s">
        <v>118</v>
      </c>
      <c r="C44" s="8"/>
      <c r="D44" s="5"/>
      <c r="E44" s="6">
        <f>IF(Ingresos!A2="POSTGRADO",Ingresos!F45,0)</f>
        <v>0</v>
      </c>
    </row>
    <row r="45" spans="1:5" x14ac:dyDescent="0.25">
      <c r="A45" s="66">
        <v>43051505</v>
      </c>
      <c r="B45" s="67" t="s">
        <v>133</v>
      </c>
      <c r="C45" s="8"/>
      <c r="D45" s="5"/>
      <c r="E45" s="6">
        <f>IF(Ingresos!A2="POSTGRADO",Ingresos!F59,0)</f>
        <v>0</v>
      </c>
    </row>
    <row r="46" spans="1:5" x14ac:dyDescent="0.25">
      <c r="A46" s="68">
        <v>43950115</v>
      </c>
      <c r="B46" s="67" t="s">
        <v>106</v>
      </c>
      <c r="C46" s="25">
        <v>0</v>
      </c>
      <c r="D46" s="5"/>
      <c r="E46" s="6">
        <f>-E43*C46</f>
        <v>0</v>
      </c>
    </row>
    <row r="47" spans="1:5" x14ac:dyDescent="0.25">
      <c r="A47" s="68">
        <v>43950115</v>
      </c>
      <c r="B47" s="67" t="s">
        <v>107</v>
      </c>
      <c r="C47" s="25">
        <v>0</v>
      </c>
      <c r="D47" s="5"/>
      <c r="E47" s="6">
        <f>-E43*C47</f>
        <v>0</v>
      </c>
    </row>
    <row r="48" spans="1:5" x14ac:dyDescent="0.25">
      <c r="A48" s="66">
        <v>43950151</v>
      </c>
      <c r="B48" s="67" t="s">
        <v>108</v>
      </c>
      <c r="C48" s="27">
        <v>0</v>
      </c>
      <c r="D48" s="5"/>
      <c r="E48" s="6">
        <f>-IF(Ingresos!A2="POSTGRADO",Ingresos!F66,0)</f>
        <v>0</v>
      </c>
    </row>
    <row r="49" spans="1:5" x14ac:dyDescent="0.25">
      <c r="A49" s="62"/>
      <c r="B49" s="63" t="s">
        <v>91</v>
      </c>
      <c r="C49" s="64"/>
      <c r="D49" s="64"/>
      <c r="E49" s="65"/>
    </row>
    <row r="50" spans="1:5" x14ac:dyDescent="0.25">
      <c r="A50" s="66">
        <v>43052701</v>
      </c>
      <c r="B50" s="67" t="s">
        <v>93</v>
      </c>
      <c r="C50" s="8"/>
      <c r="D50" s="5"/>
      <c r="E50" s="6">
        <f>IF(Ingresos!A2="EXTENSIVA",IF(Ingresos!A16="CONGRESO",Ingresos!F19,0),0)</f>
        <v>0</v>
      </c>
    </row>
    <row r="51" spans="1:5" x14ac:dyDescent="0.25">
      <c r="A51" s="66">
        <v>43052702</v>
      </c>
      <c r="B51" s="67" t="s">
        <v>94</v>
      </c>
      <c r="C51" s="8"/>
      <c r="D51" s="5"/>
      <c r="E51" s="6">
        <f>IF(Ingresos!A2="EXTENSIVA",IF(Ingresos!A16="DIPLOMADO",Ingresos!F19,0),0)</f>
        <v>0</v>
      </c>
    </row>
    <row r="52" spans="1:5" x14ac:dyDescent="0.25">
      <c r="A52" s="66">
        <v>43052703</v>
      </c>
      <c r="B52" s="67" t="s">
        <v>95</v>
      </c>
      <c r="C52" s="8"/>
      <c r="D52" s="5"/>
      <c r="E52" s="6">
        <f>IF(Ingresos!A2="EXTENSIVA",IF(Ingresos!A16="SEMINARIO",Ingresos!F19,0),0)</f>
        <v>0</v>
      </c>
    </row>
    <row r="53" spans="1:5" x14ac:dyDescent="0.25">
      <c r="A53" s="66">
        <v>43052704</v>
      </c>
      <c r="B53" s="67" t="s">
        <v>119</v>
      </c>
      <c r="C53" s="8"/>
      <c r="D53" s="5"/>
      <c r="E53" s="6">
        <f>IF(Ingresos!A2="EXTENSIVA",Ingresos!F9,0)</f>
        <v>0</v>
      </c>
    </row>
    <row r="54" spans="1:5" x14ac:dyDescent="0.25">
      <c r="A54" s="68">
        <v>43950127</v>
      </c>
      <c r="B54" s="67" t="s">
        <v>112</v>
      </c>
      <c r="C54" s="25">
        <v>0</v>
      </c>
      <c r="D54" s="5"/>
      <c r="E54" s="6">
        <f>-($E$50+$E$51+$E$52)*C54</f>
        <v>0</v>
      </c>
    </row>
    <row r="55" spans="1:5" x14ac:dyDescent="0.25">
      <c r="A55" s="68">
        <v>43950127</v>
      </c>
      <c r="B55" s="67" t="s">
        <v>113</v>
      </c>
      <c r="C55" s="25">
        <v>0</v>
      </c>
      <c r="D55" s="5"/>
      <c r="E55" s="6">
        <f>-($E$50+$E$51+$E$52)*C55</f>
        <v>0</v>
      </c>
    </row>
    <row r="56" spans="1:5" x14ac:dyDescent="0.25">
      <c r="A56" s="66">
        <v>43950152</v>
      </c>
      <c r="B56" s="67" t="s">
        <v>114</v>
      </c>
      <c r="C56" s="27">
        <v>0</v>
      </c>
      <c r="D56" s="5"/>
      <c r="E56" s="6">
        <f>-IF(Ingresos!A2="EXTENSIVA",Ingresos!F66,0)</f>
        <v>0</v>
      </c>
    </row>
    <row r="57" spans="1:5" x14ac:dyDescent="0.25">
      <c r="A57" s="62"/>
      <c r="B57" s="63" t="s">
        <v>92</v>
      </c>
      <c r="C57" s="64"/>
      <c r="D57" s="64"/>
      <c r="E57" s="65"/>
    </row>
    <row r="58" spans="1:5" x14ac:dyDescent="0.25">
      <c r="A58" s="66">
        <v>43053701</v>
      </c>
      <c r="B58" s="67" t="s">
        <v>96</v>
      </c>
      <c r="C58" s="8"/>
      <c r="D58" s="5"/>
      <c r="E58" s="6">
        <f>IF(Ingresos!A2="CONTINUADA",IF(Ingresos!A16="CURSO DE ACTUALIZACION",Ingresos!F19,0),0)</f>
        <v>0</v>
      </c>
    </row>
    <row r="59" spans="1:5" x14ac:dyDescent="0.25">
      <c r="A59" s="66">
        <v>43053702</v>
      </c>
      <c r="B59" s="67" t="s">
        <v>97</v>
      </c>
      <c r="C59" s="8"/>
      <c r="D59" s="5"/>
      <c r="E59" s="6">
        <f>IF(Ingresos!A2="CONTINUADA",IF(Ingresos!A16="CONFERENCIA",Ingresos!F19,0),0)</f>
        <v>0</v>
      </c>
    </row>
    <row r="60" spans="1:5" x14ac:dyDescent="0.25">
      <c r="A60" s="66">
        <v>43053703</v>
      </c>
      <c r="B60" s="67" t="s">
        <v>98</v>
      </c>
      <c r="C60" s="8"/>
      <c r="D60" s="5"/>
      <c r="E60" s="6">
        <f>IF(Ingresos!A2="CONTINUADA",IF(Ingresos!A16="TALLER",Ingresos!F19,0),0)</f>
        <v>0</v>
      </c>
    </row>
    <row r="61" spans="1:5" x14ac:dyDescent="0.25">
      <c r="A61" s="66">
        <v>43053704</v>
      </c>
      <c r="B61" s="67" t="s">
        <v>99</v>
      </c>
      <c r="C61" s="8"/>
      <c r="D61" s="5"/>
      <c r="E61" s="6">
        <f>IF(Ingresos!A2="CONTINUADA",IF(Ingresos!A16="OTROS",Ingresos!F19,0),0)</f>
        <v>0</v>
      </c>
    </row>
    <row r="62" spans="1:5" x14ac:dyDescent="0.25">
      <c r="A62" s="68">
        <v>43950137</v>
      </c>
      <c r="B62" s="67" t="s">
        <v>120</v>
      </c>
      <c r="C62" s="25">
        <v>0</v>
      </c>
      <c r="D62" s="5"/>
      <c r="E62" s="6">
        <f>-($E$58+$E$59+$E$60+$E$61)*C62</f>
        <v>0</v>
      </c>
    </row>
    <row r="63" spans="1:5" x14ac:dyDescent="0.25">
      <c r="A63" s="68">
        <v>43950137</v>
      </c>
      <c r="B63" s="67" t="s">
        <v>121</v>
      </c>
      <c r="C63" s="25">
        <v>0</v>
      </c>
      <c r="D63" s="5"/>
      <c r="E63" s="6">
        <f>-($E$58+$E$59+$E$60+$E$61)*C63</f>
        <v>0</v>
      </c>
    </row>
    <row r="64" spans="1:5" x14ac:dyDescent="0.25">
      <c r="A64" s="66">
        <v>43950153</v>
      </c>
      <c r="B64" s="67" t="s">
        <v>122</v>
      </c>
      <c r="C64" s="27">
        <v>0</v>
      </c>
      <c r="D64" s="5"/>
      <c r="E64" s="6">
        <f>-IF(Ingresos!A2="CONTINUADA",Ingresos!F66,0)</f>
        <v>0</v>
      </c>
    </row>
    <row r="65" spans="1:5" x14ac:dyDescent="0.25">
      <c r="A65" s="62"/>
      <c r="B65" s="63" t="s">
        <v>134</v>
      </c>
      <c r="C65" s="64"/>
      <c r="D65" s="64"/>
      <c r="E65" s="65"/>
    </row>
    <row r="66" spans="1:5" x14ac:dyDescent="0.25">
      <c r="A66" s="66">
        <v>43055002</v>
      </c>
      <c r="B66" s="67" t="s">
        <v>18</v>
      </c>
      <c r="C66" s="25"/>
      <c r="D66" s="5"/>
      <c r="E66" s="6">
        <f>Ingresos!F73</f>
        <v>0</v>
      </c>
    </row>
    <row r="67" spans="1:5" x14ac:dyDescent="0.25">
      <c r="A67" s="66">
        <v>43909001</v>
      </c>
      <c r="B67" s="67" t="s">
        <v>135</v>
      </c>
      <c r="C67" s="25"/>
      <c r="D67" s="5"/>
      <c r="E67" s="6">
        <f>Ingresos!F74</f>
        <v>0</v>
      </c>
    </row>
    <row r="68" spans="1:5" x14ac:dyDescent="0.25">
      <c r="A68" s="62"/>
      <c r="B68" s="63" t="s">
        <v>123</v>
      </c>
      <c r="C68" s="64"/>
      <c r="D68" s="64"/>
      <c r="E68" s="65"/>
    </row>
    <row r="69" spans="1:5" x14ac:dyDescent="0.25">
      <c r="A69" s="66">
        <v>42106001</v>
      </c>
      <c r="B69" s="67" t="s">
        <v>128</v>
      </c>
      <c r="C69" s="25"/>
      <c r="D69" s="5"/>
      <c r="E69" s="6">
        <f>Ingresos!F81</f>
        <v>0</v>
      </c>
    </row>
    <row r="70" spans="1:5" x14ac:dyDescent="0.25">
      <c r="A70" s="66">
        <v>42109001</v>
      </c>
      <c r="B70" s="67" t="s">
        <v>129</v>
      </c>
      <c r="C70" s="25"/>
      <c r="D70" s="5"/>
      <c r="E70" s="6">
        <f>Ingresos!F82</f>
        <v>0</v>
      </c>
    </row>
    <row r="71" spans="1:5" x14ac:dyDescent="0.25">
      <c r="A71" s="66">
        <v>430507</v>
      </c>
      <c r="B71" s="67" t="s">
        <v>125</v>
      </c>
      <c r="C71" s="25"/>
      <c r="D71" s="5"/>
      <c r="E71" s="6">
        <f>Ingresos!F83</f>
        <v>0</v>
      </c>
    </row>
    <row r="72" spans="1:5" x14ac:dyDescent="0.25">
      <c r="A72" s="66">
        <v>431219</v>
      </c>
      <c r="B72" s="67" t="s">
        <v>127</v>
      </c>
      <c r="C72" s="25"/>
      <c r="D72" s="5"/>
      <c r="E72" s="6">
        <f>Ingresos!F84</f>
        <v>0</v>
      </c>
    </row>
    <row r="73" spans="1:5" x14ac:dyDescent="0.25">
      <c r="A73" s="66">
        <v>439004</v>
      </c>
      <c r="B73" s="67" t="s">
        <v>126</v>
      </c>
      <c r="C73" s="25"/>
      <c r="D73" s="5"/>
      <c r="E73" s="6">
        <f>Ingresos!F85</f>
        <v>0</v>
      </c>
    </row>
    <row r="74" spans="1:5" x14ac:dyDescent="0.25">
      <c r="A74" s="66">
        <v>439032</v>
      </c>
      <c r="B74" s="67" t="s">
        <v>124</v>
      </c>
      <c r="C74" s="25"/>
      <c r="D74" s="5"/>
      <c r="E74" s="6">
        <f>Ingresos!F86</f>
        <v>0</v>
      </c>
    </row>
    <row r="75" spans="1:5" ht="17.25" thickBot="1" x14ac:dyDescent="0.3">
      <c r="A75" s="219" t="s">
        <v>19</v>
      </c>
      <c r="B75" s="220"/>
      <c r="C75" s="220"/>
      <c r="D75" s="221"/>
      <c r="E75" s="10">
        <f>SUM(E18:E74)</f>
        <v>0</v>
      </c>
    </row>
    <row r="76" spans="1:5" x14ac:dyDescent="0.25">
      <c r="A76" s="69"/>
      <c r="B76" s="70"/>
      <c r="C76" s="71"/>
      <c r="D76" s="72"/>
      <c r="E76" s="73"/>
    </row>
    <row r="77" spans="1:5" ht="15.75" x14ac:dyDescent="0.25">
      <c r="A77" s="222" t="s">
        <v>20</v>
      </c>
      <c r="B77" s="223"/>
      <c r="C77" s="223"/>
      <c r="D77" s="223"/>
      <c r="E77" s="224"/>
    </row>
    <row r="78" spans="1:5" x14ac:dyDescent="0.25">
      <c r="A78" s="225"/>
      <c r="B78" s="226"/>
      <c r="C78" s="74"/>
      <c r="D78" s="74"/>
      <c r="E78" s="75"/>
    </row>
    <row r="79" spans="1:5" x14ac:dyDescent="0.25">
      <c r="A79" s="227"/>
      <c r="B79" s="228"/>
      <c r="C79" s="228"/>
      <c r="D79" s="228"/>
      <c r="E79" s="229"/>
    </row>
    <row r="80" spans="1:5" x14ac:dyDescent="0.25">
      <c r="A80" s="76"/>
      <c r="B80" s="77" t="s">
        <v>323</v>
      </c>
      <c r="C80" s="78"/>
      <c r="D80" s="79"/>
      <c r="E80" s="11"/>
    </row>
    <row r="81" spans="1:5" x14ac:dyDescent="0.25">
      <c r="A81" s="66">
        <v>510101</v>
      </c>
      <c r="B81" s="67" t="s">
        <v>136</v>
      </c>
      <c r="C81" s="12"/>
      <c r="D81" s="13"/>
      <c r="E81" s="6">
        <f>'Costos y Gastos e Inversión'!E11</f>
        <v>0</v>
      </c>
    </row>
    <row r="82" spans="1:5" x14ac:dyDescent="0.25">
      <c r="A82" s="66">
        <v>510700</v>
      </c>
      <c r="B82" s="81" t="s">
        <v>142</v>
      </c>
      <c r="C82" s="12"/>
      <c r="D82" s="13"/>
      <c r="E82" s="6">
        <f>'Costos y Gastos e Inversión'!F11</f>
        <v>0</v>
      </c>
    </row>
    <row r="83" spans="1:5" x14ac:dyDescent="0.25">
      <c r="A83" s="66">
        <v>510890</v>
      </c>
      <c r="B83" s="81" t="s">
        <v>141</v>
      </c>
      <c r="C83" s="12"/>
      <c r="D83" s="13"/>
      <c r="E83" s="6">
        <f>'Costos y Gastos e Inversión'!D22</f>
        <v>0</v>
      </c>
    </row>
    <row r="84" spans="1:5" x14ac:dyDescent="0.25">
      <c r="A84" s="76"/>
      <c r="B84" s="77" t="s">
        <v>324</v>
      </c>
      <c r="C84" s="78"/>
      <c r="D84" s="79"/>
      <c r="E84" s="11"/>
    </row>
    <row r="85" spans="1:5" x14ac:dyDescent="0.25">
      <c r="A85" s="66">
        <v>520201</v>
      </c>
      <c r="B85" s="67" t="s">
        <v>137</v>
      </c>
      <c r="C85" s="12"/>
      <c r="D85" s="13"/>
      <c r="E85" s="6">
        <v>0</v>
      </c>
    </row>
    <row r="86" spans="1:5" x14ac:dyDescent="0.25">
      <c r="A86" s="66">
        <v>520201</v>
      </c>
      <c r="B86" s="67" t="s">
        <v>144</v>
      </c>
      <c r="C86" s="12"/>
      <c r="D86" s="13"/>
      <c r="E86" s="14">
        <v>0</v>
      </c>
    </row>
    <row r="87" spans="1:5" x14ac:dyDescent="0.25">
      <c r="A87" s="66">
        <v>520201</v>
      </c>
      <c r="B87" s="67" t="s">
        <v>138</v>
      </c>
      <c r="C87" s="12"/>
      <c r="D87" s="13"/>
      <c r="E87" s="6">
        <v>0</v>
      </c>
    </row>
    <row r="88" spans="1:5" x14ac:dyDescent="0.25">
      <c r="A88" s="66">
        <v>520201</v>
      </c>
      <c r="B88" s="67" t="s">
        <v>139</v>
      </c>
      <c r="C88" s="12"/>
      <c r="D88" s="13"/>
      <c r="E88" s="6">
        <v>0</v>
      </c>
    </row>
    <row r="89" spans="1:5" x14ac:dyDescent="0.25">
      <c r="A89" s="66">
        <v>520201</v>
      </c>
      <c r="B89" s="67" t="s">
        <v>140</v>
      </c>
      <c r="C89" s="12"/>
      <c r="D89" s="13"/>
      <c r="E89" s="6">
        <v>0</v>
      </c>
    </row>
    <row r="90" spans="1:5" x14ac:dyDescent="0.25">
      <c r="A90" s="66">
        <v>520800</v>
      </c>
      <c r="B90" s="81" t="s">
        <v>143</v>
      </c>
      <c r="C90" s="12"/>
      <c r="D90" s="13"/>
      <c r="E90" s="6">
        <v>0</v>
      </c>
    </row>
    <row r="91" spans="1:5" x14ac:dyDescent="0.25">
      <c r="A91" s="66">
        <v>521290</v>
      </c>
      <c r="B91" s="81" t="s">
        <v>145</v>
      </c>
      <c r="C91" s="12"/>
      <c r="D91" s="13"/>
      <c r="E91" s="6">
        <f>'Costos y Gastos e Inversión'!D33</f>
        <v>0</v>
      </c>
    </row>
    <row r="92" spans="1:5" x14ac:dyDescent="0.25">
      <c r="A92" s="82"/>
      <c r="B92" s="83" t="s">
        <v>21</v>
      </c>
      <c r="C92" s="83"/>
      <c r="D92" s="83"/>
      <c r="E92" s="32">
        <f>SUM(E81:E91)</f>
        <v>0</v>
      </c>
    </row>
    <row r="93" spans="1:5" x14ac:dyDescent="0.25">
      <c r="A93" s="76"/>
      <c r="B93" s="84" t="s">
        <v>22</v>
      </c>
      <c r="C93" s="78"/>
      <c r="D93" s="79"/>
      <c r="E93" s="11"/>
    </row>
    <row r="94" spans="1:5" x14ac:dyDescent="0.25">
      <c r="A94" s="66">
        <v>51080201</v>
      </c>
      <c r="B94" s="85" t="s">
        <v>147</v>
      </c>
      <c r="C94" s="12"/>
      <c r="D94" s="36"/>
      <c r="E94" s="15">
        <f>'Costos y Gastos e Inversión'!E67</f>
        <v>0</v>
      </c>
    </row>
    <row r="95" spans="1:5" x14ac:dyDescent="0.25">
      <c r="A95" s="66">
        <v>51080202</v>
      </c>
      <c r="B95" s="85" t="s">
        <v>148</v>
      </c>
      <c r="C95" s="12"/>
      <c r="D95" s="16"/>
      <c r="E95" s="15">
        <f>'Costos y Gastos e Inversión'!E55</f>
        <v>0</v>
      </c>
    </row>
    <row r="96" spans="1:5" x14ac:dyDescent="0.25">
      <c r="A96" s="66">
        <v>521202</v>
      </c>
      <c r="B96" s="86" t="s">
        <v>146</v>
      </c>
      <c r="C96" s="12"/>
      <c r="D96" s="16"/>
      <c r="E96" s="15">
        <f>'Costos y Gastos e Inversión'!E43</f>
        <v>0</v>
      </c>
    </row>
    <row r="97" spans="1:5" x14ac:dyDescent="0.25">
      <c r="A97" s="82"/>
      <c r="B97" s="83" t="s">
        <v>21</v>
      </c>
      <c r="C97" s="83"/>
      <c r="D97" s="83"/>
      <c r="E97" s="32">
        <f>SUM(E94:E96)</f>
        <v>0</v>
      </c>
    </row>
    <row r="98" spans="1:5" x14ac:dyDescent="0.25">
      <c r="A98" s="76"/>
      <c r="B98" s="87" t="s">
        <v>157</v>
      </c>
      <c r="C98" s="88"/>
      <c r="D98" s="88"/>
      <c r="E98" s="89"/>
    </row>
    <row r="99" spans="1:5" x14ac:dyDescent="0.25">
      <c r="A99" s="66">
        <v>51080701</v>
      </c>
      <c r="B99" s="90" t="s">
        <v>152</v>
      </c>
      <c r="C99" s="12"/>
      <c r="D99" s="16"/>
      <c r="E99" s="19">
        <f>'Costos y Gastos e Inversión'!F74</f>
        <v>0</v>
      </c>
    </row>
    <row r="100" spans="1:5" x14ac:dyDescent="0.25">
      <c r="A100" s="66">
        <v>51080702</v>
      </c>
      <c r="B100" s="90" t="s">
        <v>151</v>
      </c>
      <c r="C100" s="12"/>
      <c r="D100" s="16"/>
      <c r="E100" s="19">
        <f>'Costos y Gastos e Inversión'!F88</f>
        <v>0</v>
      </c>
    </row>
    <row r="101" spans="1:5" x14ac:dyDescent="0.25">
      <c r="A101" s="66">
        <v>51080703</v>
      </c>
      <c r="B101" s="90" t="s">
        <v>150</v>
      </c>
      <c r="C101" s="12"/>
      <c r="D101" s="16"/>
      <c r="E101" s="19">
        <f>'Costos y Gastos e Inversión'!F102</f>
        <v>0</v>
      </c>
    </row>
    <row r="102" spans="1:5" x14ac:dyDescent="0.25">
      <c r="A102" s="66">
        <v>510810</v>
      </c>
      <c r="B102" s="90" t="s">
        <v>149</v>
      </c>
      <c r="C102" s="12"/>
      <c r="D102" s="16"/>
      <c r="E102" s="19">
        <f>'Costos y Gastos e Inversión'!F116</f>
        <v>0</v>
      </c>
    </row>
    <row r="103" spans="1:5" x14ac:dyDescent="0.25">
      <c r="A103" s="76"/>
      <c r="B103" s="87" t="s">
        <v>158</v>
      </c>
      <c r="C103" s="88"/>
      <c r="D103" s="88"/>
      <c r="E103" s="89"/>
    </row>
    <row r="104" spans="1:5" x14ac:dyDescent="0.25">
      <c r="A104" s="66">
        <v>521207</v>
      </c>
      <c r="B104" s="90" t="s">
        <v>153</v>
      </c>
      <c r="C104" s="12"/>
      <c r="D104" s="16"/>
      <c r="E104" s="19">
        <f>'Costos y Gastos e Inversión'!F81</f>
        <v>0</v>
      </c>
    </row>
    <row r="105" spans="1:5" x14ac:dyDescent="0.25">
      <c r="A105" s="66">
        <v>521207</v>
      </c>
      <c r="B105" s="90" t="s">
        <v>154</v>
      </c>
      <c r="C105" s="12"/>
      <c r="D105" s="16"/>
      <c r="E105" s="19">
        <f>'Costos y Gastos e Inversión'!F95</f>
        <v>0</v>
      </c>
    </row>
    <row r="106" spans="1:5" x14ac:dyDescent="0.25">
      <c r="A106" s="66">
        <v>521207</v>
      </c>
      <c r="B106" s="90" t="s">
        <v>155</v>
      </c>
      <c r="C106" s="12"/>
      <c r="D106" s="16"/>
      <c r="E106" s="19">
        <f>'Costos y Gastos e Inversión'!F109</f>
        <v>0</v>
      </c>
    </row>
    <row r="107" spans="1:5" x14ac:dyDescent="0.25">
      <c r="A107" s="66">
        <v>5212010</v>
      </c>
      <c r="B107" s="90" t="s">
        <v>156</v>
      </c>
      <c r="C107" s="12"/>
      <c r="D107" s="16"/>
      <c r="E107" s="19">
        <f>'Costos y Gastos e Inversión'!F123</f>
        <v>0</v>
      </c>
    </row>
    <row r="108" spans="1:5" x14ac:dyDescent="0.25">
      <c r="A108" s="91"/>
      <c r="B108" s="83" t="s">
        <v>21</v>
      </c>
      <c r="C108" s="92"/>
      <c r="D108" s="92"/>
      <c r="E108" s="32">
        <f>SUM(E99:E107)</f>
        <v>0</v>
      </c>
    </row>
    <row r="109" spans="1:5" x14ac:dyDescent="0.25">
      <c r="A109" s="76"/>
      <c r="B109" s="60" t="s">
        <v>159</v>
      </c>
      <c r="C109" s="78"/>
      <c r="D109" s="93"/>
      <c r="E109" s="11"/>
    </row>
    <row r="110" spans="1:5" x14ac:dyDescent="0.25">
      <c r="A110" s="66">
        <v>51111801</v>
      </c>
      <c r="B110" s="90" t="s">
        <v>40</v>
      </c>
      <c r="C110" s="12"/>
      <c r="D110" s="16"/>
      <c r="E110" s="15">
        <f>'Costos y Gastos e Inversión'!F128</f>
        <v>0</v>
      </c>
    </row>
    <row r="111" spans="1:5" x14ac:dyDescent="0.25">
      <c r="A111" s="66">
        <v>51111802</v>
      </c>
      <c r="B111" s="90" t="s">
        <v>39</v>
      </c>
      <c r="C111" s="12"/>
      <c r="D111" s="16"/>
      <c r="E111" s="15">
        <f>'Costos y Gastos e Inversión'!F129</f>
        <v>0</v>
      </c>
    </row>
    <row r="112" spans="1:5" x14ac:dyDescent="0.25">
      <c r="A112" s="82"/>
      <c r="B112" s="83" t="s">
        <v>21</v>
      </c>
      <c r="C112" s="83"/>
      <c r="D112" s="83"/>
      <c r="E112" s="32">
        <f>SUM(E110:E111)</f>
        <v>0</v>
      </c>
    </row>
    <row r="113" spans="1:5" x14ac:dyDescent="0.25">
      <c r="A113" s="94"/>
      <c r="B113" s="95" t="s">
        <v>160</v>
      </c>
      <c r="C113" s="96"/>
      <c r="D113" s="97"/>
      <c r="E113" s="18"/>
    </row>
    <row r="114" spans="1:5" x14ac:dyDescent="0.25">
      <c r="A114" s="66">
        <v>51112101</v>
      </c>
      <c r="B114" s="90" t="s">
        <v>161</v>
      </c>
      <c r="C114" s="12"/>
      <c r="D114" s="16"/>
      <c r="E114" s="15">
        <f>'Costos y Gastos e Inversión'!F135</f>
        <v>0</v>
      </c>
    </row>
    <row r="115" spans="1:5" x14ac:dyDescent="0.25">
      <c r="A115" s="66">
        <v>51112102</v>
      </c>
      <c r="B115" s="90" t="s">
        <v>162</v>
      </c>
      <c r="C115" s="12"/>
      <c r="D115" s="16"/>
      <c r="E115" s="15">
        <f>'Costos y Gastos e Inversión'!F136</f>
        <v>0</v>
      </c>
    </row>
    <row r="116" spans="1:5" x14ac:dyDescent="0.25">
      <c r="A116" s="66">
        <v>51112103</v>
      </c>
      <c r="B116" s="90" t="s">
        <v>52</v>
      </c>
      <c r="C116" s="12"/>
      <c r="D116" s="16"/>
      <c r="E116" s="15">
        <f>'Costos y Gastos e Inversión'!F137</f>
        <v>0</v>
      </c>
    </row>
    <row r="117" spans="1:5" x14ac:dyDescent="0.25">
      <c r="A117" s="66">
        <v>51112104</v>
      </c>
      <c r="B117" s="90" t="s">
        <v>163</v>
      </c>
      <c r="C117" s="12"/>
      <c r="D117" s="16"/>
      <c r="E117" s="15">
        <f>'Costos y Gastos e Inversión'!F138</f>
        <v>0</v>
      </c>
    </row>
    <row r="118" spans="1:5" x14ac:dyDescent="0.25">
      <c r="A118" s="82"/>
      <c r="B118" s="83" t="s">
        <v>21</v>
      </c>
      <c r="C118" s="83"/>
      <c r="D118" s="83"/>
      <c r="E118" s="32">
        <f>SUM(E114:E117)</f>
        <v>0</v>
      </c>
    </row>
    <row r="119" spans="1:5" x14ac:dyDescent="0.25">
      <c r="A119" s="94"/>
      <c r="B119" s="95" t="s">
        <v>23</v>
      </c>
      <c r="C119" s="96"/>
      <c r="D119" s="97"/>
      <c r="E119" s="18"/>
    </row>
    <row r="120" spans="1:5" x14ac:dyDescent="0.25">
      <c r="A120" s="66">
        <v>51112501</v>
      </c>
      <c r="B120" s="90" t="s">
        <v>24</v>
      </c>
      <c r="C120" s="12"/>
      <c r="D120" s="16"/>
      <c r="E120" s="15">
        <f>'Costos y Gastos e Inversión'!E143</f>
        <v>0</v>
      </c>
    </row>
    <row r="121" spans="1:5" x14ac:dyDescent="0.25">
      <c r="A121" s="66">
        <v>51112502</v>
      </c>
      <c r="B121" s="90" t="s">
        <v>25</v>
      </c>
      <c r="C121" s="12"/>
      <c r="D121" s="16"/>
      <c r="E121" s="15">
        <f>'Costos y Gastos e Inversión'!E144</f>
        <v>0</v>
      </c>
    </row>
    <row r="122" spans="1:5" x14ac:dyDescent="0.25">
      <c r="A122" s="66">
        <v>51112503</v>
      </c>
      <c r="B122" s="90" t="s">
        <v>26</v>
      </c>
      <c r="C122" s="12"/>
      <c r="D122" s="16"/>
      <c r="E122" s="15">
        <f>'Costos y Gastos e Inversión'!E145</f>
        <v>0</v>
      </c>
    </row>
    <row r="123" spans="1:5" x14ac:dyDescent="0.25">
      <c r="A123" s="66">
        <v>51112504</v>
      </c>
      <c r="B123" s="90" t="s">
        <v>27</v>
      </c>
      <c r="C123" s="12"/>
      <c r="D123" s="16"/>
      <c r="E123" s="15">
        <f>'Costos y Gastos e Inversión'!E146</f>
        <v>0</v>
      </c>
    </row>
    <row r="124" spans="1:5" x14ac:dyDescent="0.25">
      <c r="A124" s="82"/>
      <c r="B124" s="83" t="s">
        <v>21</v>
      </c>
      <c r="C124" s="83"/>
      <c r="D124" s="83"/>
      <c r="E124" s="32">
        <f>SUM(E120:E123)</f>
        <v>0</v>
      </c>
    </row>
    <row r="125" spans="1:5" x14ac:dyDescent="0.25">
      <c r="A125" s="76"/>
      <c r="B125" s="60" t="s">
        <v>28</v>
      </c>
      <c r="C125" s="78"/>
      <c r="D125" s="93"/>
      <c r="E125" s="11"/>
    </row>
    <row r="126" spans="1:5" x14ac:dyDescent="0.25">
      <c r="A126" s="66">
        <v>511113</v>
      </c>
      <c r="B126" s="90" t="s">
        <v>164</v>
      </c>
      <c r="C126" s="12"/>
      <c r="D126" s="16"/>
      <c r="E126" s="15">
        <f>'Costos y Gastos e Inversión'!D152</f>
        <v>0</v>
      </c>
    </row>
    <row r="127" spans="1:5" x14ac:dyDescent="0.25">
      <c r="A127" s="66">
        <v>511117</v>
      </c>
      <c r="B127" s="90" t="s">
        <v>30</v>
      </c>
      <c r="C127" s="12"/>
      <c r="D127" s="16"/>
      <c r="E127" s="15">
        <f>'Costos y Gastos e Inversión'!D153</f>
        <v>0</v>
      </c>
    </row>
    <row r="128" spans="1:5" x14ac:dyDescent="0.25">
      <c r="A128" s="66">
        <v>511117</v>
      </c>
      <c r="B128" s="90" t="s">
        <v>31</v>
      </c>
      <c r="C128" s="12"/>
      <c r="D128" s="16"/>
      <c r="E128" s="15">
        <f>'Costos y Gastos e Inversión'!D154</f>
        <v>0</v>
      </c>
    </row>
    <row r="129" spans="1:5" x14ac:dyDescent="0.25">
      <c r="A129" s="66">
        <v>511117</v>
      </c>
      <c r="B129" s="90" t="s">
        <v>32</v>
      </c>
      <c r="C129" s="12"/>
      <c r="D129" s="16"/>
      <c r="E129" s="15">
        <f>'Costos y Gastos e Inversión'!D155</f>
        <v>0</v>
      </c>
    </row>
    <row r="130" spans="1:5" x14ac:dyDescent="0.25">
      <c r="A130" s="66">
        <v>511120</v>
      </c>
      <c r="B130" s="90" t="s">
        <v>167</v>
      </c>
      <c r="C130" s="12"/>
      <c r="D130" s="16"/>
      <c r="E130" s="15">
        <f>'Costos y Gastos e Inversión'!E173</f>
        <v>0</v>
      </c>
    </row>
    <row r="131" spans="1:5" x14ac:dyDescent="0.25">
      <c r="A131" s="66">
        <v>51112301</v>
      </c>
      <c r="B131" s="90" t="s">
        <v>33</v>
      </c>
      <c r="C131" s="12"/>
      <c r="D131" s="16"/>
      <c r="E131" s="15">
        <f>'Costos y Gastos e Inversión'!D156</f>
        <v>0</v>
      </c>
    </row>
    <row r="132" spans="1:5" x14ac:dyDescent="0.25">
      <c r="A132" s="66">
        <v>51112302</v>
      </c>
      <c r="B132" s="90" t="s">
        <v>165</v>
      </c>
      <c r="C132" s="12"/>
      <c r="D132" s="16"/>
      <c r="E132" s="15">
        <f>'Costos y Gastos e Inversión'!D157</f>
        <v>0</v>
      </c>
    </row>
    <row r="133" spans="1:5" x14ac:dyDescent="0.25">
      <c r="A133" s="66">
        <v>511132</v>
      </c>
      <c r="B133" s="90" t="s">
        <v>166</v>
      </c>
      <c r="C133" s="12"/>
      <c r="D133" s="16"/>
      <c r="E133" s="15">
        <f>'Costos y Gastos e Inversión'!D158</f>
        <v>0</v>
      </c>
    </row>
    <row r="134" spans="1:5" x14ac:dyDescent="0.25">
      <c r="A134" s="66">
        <v>51114901</v>
      </c>
      <c r="B134" s="90" t="s">
        <v>29</v>
      </c>
      <c r="C134" s="12"/>
      <c r="D134" s="16"/>
      <c r="E134" s="15">
        <f>'Costos y Gastos e Inversión'!D159</f>
        <v>0</v>
      </c>
    </row>
    <row r="135" spans="1:5" x14ac:dyDescent="0.25">
      <c r="A135" s="66">
        <v>51114902</v>
      </c>
      <c r="B135" s="90" t="s">
        <v>168</v>
      </c>
      <c r="C135" s="12"/>
      <c r="D135" s="16"/>
      <c r="E135" s="15">
        <f>'Costos y Gastos e Inversión'!D160</f>
        <v>0</v>
      </c>
    </row>
    <row r="136" spans="1:5" x14ac:dyDescent="0.25">
      <c r="A136" s="66">
        <v>51119002</v>
      </c>
      <c r="B136" s="90" t="s">
        <v>315</v>
      </c>
      <c r="C136" s="12"/>
      <c r="D136" s="16"/>
      <c r="E136" s="15">
        <f>'Costos y Gastos e Inversión'!D161</f>
        <v>0</v>
      </c>
    </row>
    <row r="137" spans="1:5" x14ac:dyDescent="0.25">
      <c r="A137" s="82"/>
      <c r="B137" s="83" t="s">
        <v>21</v>
      </c>
      <c r="C137" s="83"/>
      <c r="D137" s="83"/>
      <c r="E137" s="32">
        <f>SUM(E126:E136)</f>
        <v>0</v>
      </c>
    </row>
    <row r="138" spans="1:5" x14ac:dyDescent="0.25">
      <c r="A138" s="76"/>
      <c r="B138" s="60" t="s">
        <v>34</v>
      </c>
      <c r="C138" s="78"/>
      <c r="D138" s="93"/>
      <c r="E138" s="11"/>
    </row>
    <row r="139" spans="1:5" x14ac:dyDescent="0.25">
      <c r="A139" s="66">
        <v>51116401</v>
      </c>
      <c r="B139" s="90" t="s">
        <v>35</v>
      </c>
      <c r="C139" s="12"/>
      <c r="D139" s="16"/>
      <c r="E139" s="15">
        <f>'Costos y Gastos e Inversión'!F178</f>
        <v>0</v>
      </c>
    </row>
    <row r="140" spans="1:5" x14ac:dyDescent="0.25">
      <c r="A140" s="66">
        <v>51116402</v>
      </c>
      <c r="B140" s="90" t="s">
        <v>36</v>
      </c>
      <c r="C140" s="12"/>
      <c r="D140" s="16"/>
      <c r="E140" s="15">
        <f>'Costos y Gastos e Inversión'!F179</f>
        <v>0</v>
      </c>
    </row>
    <row r="141" spans="1:5" x14ac:dyDescent="0.25">
      <c r="A141" s="66">
        <v>51116403</v>
      </c>
      <c r="B141" s="90" t="s">
        <v>37</v>
      </c>
      <c r="C141" s="12"/>
      <c r="D141" s="16"/>
      <c r="E141" s="15">
        <f>'Costos y Gastos e Inversión'!F180</f>
        <v>0</v>
      </c>
    </row>
    <row r="142" spans="1:5" x14ac:dyDescent="0.25">
      <c r="A142" s="82"/>
      <c r="B142" s="83" t="s">
        <v>21</v>
      </c>
      <c r="C142" s="83"/>
      <c r="D142" s="83"/>
      <c r="E142" s="32">
        <f>SUM(E139:E141)</f>
        <v>0</v>
      </c>
    </row>
    <row r="143" spans="1:5" x14ac:dyDescent="0.25">
      <c r="A143" s="76"/>
      <c r="B143" s="60" t="s">
        <v>38</v>
      </c>
      <c r="C143" s="78"/>
      <c r="D143" s="93"/>
      <c r="E143" s="11"/>
    </row>
    <row r="144" spans="1:5" x14ac:dyDescent="0.25">
      <c r="A144" s="66">
        <v>51111501</v>
      </c>
      <c r="B144" s="90" t="s">
        <v>39</v>
      </c>
      <c r="C144" s="12"/>
      <c r="D144" s="16"/>
      <c r="E144" s="19">
        <f>'Costos y Gastos e Inversión'!E186</f>
        <v>0</v>
      </c>
    </row>
    <row r="145" spans="1:5" x14ac:dyDescent="0.25">
      <c r="A145" s="66">
        <v>51111502</v>
      </c>
      <c r="B145" s="90" t="s">
        <v>40</v>
      </c>
      <c r="C145" s="12"/>
      <c r="D145" s="16"/>
      <c r="E145" s="19">
        <f>'Costos y Gastos e Inversión'!E187</f>
        <v>0</v>
      </c>
    </row>
    <row r="146" spans="1:5" x14ac:dyDescent="0.25">
      <c r="A146" s="66">
        <v>51111503</v>
      </c>
      <c r="B146" s="90" t="s">
        <v>41</v>
      </c>
      <c r="C146" s="12"/>
      <c r="D146" s="16"/>
      <c r="E146" s="19">
        <f>'Costos y Gastos e Inversión'!E188</f>
        <v>0</v>
      </c>
    </row>
    <row r="147" spans="1:5" x14ac:dyDescent="0.25">
      <c r="A147" s="66">
        <v>51111504</v>
      </c>
      <c r="B147" s="90" t="s">
        <v>42</v>
      </c>
      <c r="C147" s="12"/>
      <c r="D147" s="16"/>
      <c r="E147" s="19">
        <f>'Costos y Gastos e Inversión'!E189</f>
        <v>0</v>
      </c>
    </row>
    <row r="148" spans="1:5" x14ac:dyDescent="0.25">
      <c r="A148" s="66">
        <v>51111505</v>
      </c>
      <c r="B148" s="90" t="s">
        <v>43</v>
      </c>
      <c r="C148" s="12"/>
      <c r="D148" s="16"/>
      <c r="E148" s="19">
        <f>'Costos y Gastos e Inversión'!E190</f>
        <v>0</v>
      </c>
    </row>
    <row r="149" spans="1:5" x14ac:dyDescent="0.25">
      <c r="A149" s="66">
        <v>51111506</v>
      </c>
      <c r="B149" s="90" t="s">
        <v>44</v>
      </c>
      <c r="C149" s="12"/>
      <c r="D149" s="16"/>
      <c r="E149" s="19">
        <f>'Costos y Gastos e Inversión'!E191</f>
        <v>0</v>
      </c>
    </row>
    <row r="150" spans="1:5" x14ac:dyDescent="0.25">
      <c r="A150" s="66">
        <v>51111507</v>
      </c>
      <c r="B150" s="90" t="s">
        <v>45</v>
      </c>
      <c r="C150" s="12"/>
      <c r="D150" s="16"/>
      <c r="E150" s="19">
        <f>'Costos y Gastos e Inversión'!E192</f>
        <v>0</v>
      </c>
    </row>
    <row r="151" spans="1:5" x14ac:dyDescent="0.25">
      <c r="A151" s="66">
        <v>51111508</v>
      </c>
      <c r="B151" s="90" t="s">
        <v>46</v>
      </c>
      <c r="C151" s="12"/>
      <c r="D151" s="16"/>
      <c r="E151" s="19">
        <f>'Costos y Gastos e Inversión'!E193</f>
        <v>0</v>
      </c>
    </row>
    <row r="152" spans="1:5" x14ac:dyDescent="0.25">
      <c r="A152" s="98"/>
      <c r="B152" s="99" t="s">
        <v>21</v>
      </c>
      <c r="C152" s="99"/>
      <c r="D152" s="99"/>
      <c r="E152" s="33">
        <f>SUM(E144:E151)</f>
        <v>0</v>
      </c>
    </row>
    <row r="153" spans="1:5" x14ac:dyDescent="0.25">
      <c r="A153" s="76"/>
      <c r="B153" s="87" t="s">
        <v>169</v>
      </c>
      <c r="C153" s="88"/>
      <c r="D153" s="88"/>
      <c r="E153" s="89"/>
    </row>
    <row r="154" spans="1:5" x14ac:dyDescent="0.25">
      <c r="A154" s="68">
        <v>51111601</v>
      </c>
      <c r="B154" s="100" t="s">
        <v>47</v>
      </c>
      <c r="C154" s="23"/>
      <c r="D154" s="23"/>
      <c r="E154" s="19">
        <f>'Costos y Gastos e Inversión'!E199</f>
        <v>0</v>
      </c>
    </row>
    <row r="155" spans="1:5" x14ac:dyDescent="0.25">
      <c r="A155" s="68">
        <v>51111602</v>
      </c>
      <c r="B155" s="100" t="s">
        <v>48</v>
      </c>
      <c r="C155" s="23"/>
      <c r="D155" s="23"/>
      <c r="E155" s="19">
        <f>'Costos y Gastos e Inversión'!E200</f>
        <v>0</v>
      </c>
    </row>
    <row r="156" spans="1:5" x14ac:dyDescent="0.25">
      <c r="A156" s="68">
        <v>51111603</v>
      </c>
      <c r="B156" s="100" t="s">
        <v>49</v>
      </c>
      <c r="C156" s="23"/>
      <c r="D156" s="23"/>
      <c r="E156" s="19">
        <f>'Costos y Gastos e Inversión'!E201</f>
        <v>0</v>
      </c>
    </row>
    <row r="157" spans="1:5" x14ac:dyDescent="0.25">
      <c r="A157" s="98"/>
      <c r="B157" s="99" t="s">
        <v>21</v>
      </c>
      <c r="C157" s="99"/>
      <c r="D157" s="99"/>
      <c r="E157" s="33">
        <f>SUM(E154:E156)</f>
        <v>0</v>
      </c>
    </row>
    <row r="158" spans="1:5" x14ac:dyDescent="0.25">
      <c r="A158" s="76"/>
      <c r="B158" s="60" t="s">
        <v>50</v>
      </c>
      <c r="C158" s="78"/>
      <c r="D158" s="93"/>
      <c r="E158" s="20"/>
    </row>
    <row r="159" spans="1:5" x14ac:dyDescent="0.25">
      <c r="A159" s="66">
        <v>511122</v>
      </c>
      <c r="B159" s="90" t="s">
        <v>56</v>
      </c>
      <c r="C159" s="12"/>
      <c r="D159" s="16"/>
      <c r="E159" s="15">
        <f>'Costos y Gastos e Inversión'!E207</f>
        <v>0</v>
      </c>
    </row>
    <row r="160" spans="1:5" x14ac:dyDescent="0.25">
      <c r="A160" s="66">
        <v>511131</v>
      </c>
      <c r="B160" s="90" t="s">
        <v>170</v>
      </c>
      <c r="C160" s="12"/>
      <c r="D160" s="16"/>
      <c r="E160" s="15">
        <f>'Costos y Gastos e Inversión'!E208</f>
        <v>0</v>
      </c>
    </row>
    <row r="161" spans="1:5" x14ac:dyDescent="0.25">
      <c r="A161" s="66">
        <v>511136</v>
      </c>
      <c r="B161" s="90" t="s">
        <v>63</v>
      </c>
      <c r="C161" s="12"/>
      <c r="D161" s="16"/>
      <c r="E161" s="15">
        <f>'Costos y Gastos e Inversión'!E209</f>
        <v>0</v>
      </c>
    </row>
    <row r="162" spans="1:5" x14ac:dyDescent="0.25">
      <c r="A162" s="66">
        <v>511137</v>
      </c>
      <c r="B162" s="90" t="s">
        <v>171</v>
      </c>
      <c r="C162" s="12"/>
      <c r="D162" s="16"/>
      <c r="E162" s="15">
        <f>'Costos y Gastos e Inversión'!E210</f>
        <v>0</v>
      </c>
    </row>
    <row r="163" spans="1:5" x14ac:dyDescent="0.25">
      <c r="A163" s="66">
        <v>511146</v>
      </c>
      <c r="B163" s="90" t="s">
        <v>172</v>
      </c>
      <c r="C163" s="12"/>
      <c r="D163" s="16"/>
      <c r="E163" s="15">
        <f>'Costos y Gastos e Inversión'!E211</f>
        <v>0</v>
      </c>
    </row>
    <row r="164" spans="1:5" x14ac:dyDescent="0.25">
      <c r="A164" s="66">
        <v>511150</v>
      </c>
      <c r="B164" s="90" t="s">
        <v>173</v>
      </c>
      <c r="C164" s="12"/>
      <c r="D164" s="16"/>
      <c r="E164" s="15">
        <f>'Costos y Gastos e Inversión'!E212</f>
        <v>0</v>
      </c>
    </row>
    <row r="165" spans="1:5" x14ac:dyDescent="0.25">
      <c r="A165" s="66">
        <v>511155</v>
      </c>
      <c r="B165" s="90" t="s">
        <v>53</v>
      </c>
      <c r="C165" s="12"/>
      <c r="D165" s="16"/>
      <c r="E165" s="15">
        <f>'Costos y Gastos e Inversión'!E213</f>
        <v>0</v>
      </c>
    </row>
    <row r="166" spans="1:5" x14ac:dyDescent="0.25">
      <c r="A166" s="66">
        <v>51119001</v>
      </c>
      <c r="B166" s="90" t="s">
        <v>54</v>
      </c>
      <c r="C166" s="12"/>
      <c r="D166" s="16"/>
      <c r="E166" s="15">
        <f>'Costos y Gastos e Inversión'!E214</f>
        <v>0</v>
      </c>
    </row>
    <row r="167" spans="1:5" x14ac:dyDescent="0.25">
      <c r="A167" s="66">
        <v>51119001</v>
      </c>
      <c r="B167" s="90" t="s">
        <v>55</v>
      </c>
      <c r="C167" s="12"/>
      <c r="D167" s="16"/>
      <c r="E167" s="15">
        <f>'Costos y Gastos e Inversión'!E215</f>
        <v>0</v>
      </c>
    </row>
    <row r="168" spans="1:5" x14ac:dyDescent="0.25">
      <c r="A168" s="66">
        <v>51119001</v>
      </c>
      <c r="B168" s="90" t="s">
        <v>57</v>
      </c>
      <c r="C168" s="12"/>
      <c r="D168" s="16"/>
      <c r="E168" s="15">
        <f>'Costos y Gastos e Inversión'!E216</f>
        <v>0</v>
      </c>
    </row>
    <row r="169" spans="1:5" x14ac:dyDescent="0.25">
      <c r="A169" s="66">
        <v>51119001</v>
      </c>
      <c r="B169" s="17" t="s">
        <v>325</v>
      </c>
      <c r="C169" s="12"/>
      <c r="D169" s="16"/>
      <c r="E169" s="15">
        <f>'Costos y Gastos e Inversión'!E217</f>
        <v>0</v>
      </c>
    </row>
    <row r="170" spans="1:5" x14ac:dyDescent="0.25">
      <c r="A170" s="66">
        <v>51119001</v>
      </c>
      <c r="B170" s="17" t="s">
        <v>326</v>
      </c>
      <c r="C170" s="12"/>
      <c r="D170" s="16"/>
      <c r="E170" s="15">
        <f>'Costos y Gastos e Inversión'!E218</f>
        <v>0</v>
      </c>
    </row>
    <row r="171" spans="1:5" x14ac:dyDescent="0.25">
      <c r="A171" s="66">
        <v>51119001</v>
      </c>
      <c r="B171" s="17" t="s">
        <v>329</v>
      </c>
      <c r="C171" s="12"/>
      <c r="D171" s="16"/>
      <c r="E171" s="15">
        <f>'Costos y Gastos e Inversión'!E219</f>
        <v>0</v>
      </c>
    </row>
    <row r="172" spans="1:5" x14ac:dyDescent="0.25">
      <c r="A172" s="66">
        <v>51119001</v>
      </c>
      <c r="B172" s="17" t="s">
        <v>330</v>
      </c>
      <c r="C172" s="12"/>
      <c r="D172" s="16"/>
      <c r="E172" s="15">
        <f>'Costos y Gastos e Inversión'!E220</f>
        <v>0</v>
      </c>
    </row>
    <row r="173" spans="1:5" x14ac:dyDescent="0.25">
      <c r="A173" s="66">
        <v>51119001</v>
      </c>
      <c r="B173" s="90" t="s">
        <v>58</v>
      </c>
      <c r="C173" s="12"/>
      <c r="D173" s="16"/>
      <c r="E173" s="15">
        <f>'Costos y Gastos e Inversión'!E221</f>
        <v>0</v>
      </c>
    </row>
    <row r="174" spans="1:5" x14ac:dyDescent="0.25">
      <c r="A174" s="66">
        <v>51119001</v>
      </c>
      <c r="B174" s="90" t="s">
        <v>59</v>
      </c>
      <c r="C174" s="12"/>
      <c r="D174" s="16"/>
      <c r="E174" s="15">
        <f>'Costos y Gastos e Inversión'!E222</f>
        <v>0</v>
      </c>
    </row>
    <row r="175" spans="1:5" x14ac:dyDescent="0.25">
      <c r="A175" s="66">
        <v>51119001</v>
      </c>
      <c r="B175" s="90" t="s">
        <v>332</v>
      </c>
      <c r="C175" s="12"/>
      <c r="D175" s="16"/>
      <c r="E175" s="15">
        <f>'Costos y Gastos e Inversión'!E223</f>
        <v>0</v>
      </c>
    </row>
    <row r="176" spans="1:5" x14ac:dyDescent="0.25">
      <c r="A176" s="66">
        <v>51119001</v>
      </c>
      <c r="B176" s="90" t="s">
        <v>60</v>
      </c>
      <c r="C176" s="12"/>
      <c r="D176" s="16"/>
      <c r="E176" s="15">
        <f>'Costos y Gastos e Inversión'!E224</f>
        <v>0</v>
      </c>
    </row>
    <row r="177" spans="1:5" x14ac:dyDescent="0.25">
      <c r="A177" s="66">
        <v>51119001</v>
      </c>
      <c r="B177" s="90" t="s">
        <v>61</v>
      </c>
      <c r="C177" s="12"/>
      <c r="D177" s="16"/>
      <c r="E177" s="15">
        <f>'Costos y Gastos e Inversión'!E225</f>
        <v>0</v>
      </c>
    </row>
    <row r="178" spans="1:5" x14ac:dyDescent="0.25">
      <c r="A178" s="66">
        <v>51119001</v>
      </c>
      <c r="B178" s="90" t="s">
        <v>51</v>
      </c>
      <c r="C178" s="12"/>
      <c r="D178" s="16"/>
      <c r="E178" s="15">
        <f>'Costos y Gastos e Inversión'!E226</f>
        <v>0</v>
      </c>
    </row>
    <row r="179" spans="1:5" x14ac:dyDescent="0.25">
      <c r="A179" s="66">
        <v>51119001</v>
      </c>
      <c r="B179" s="90" t="s">
        <v>62</v>
      </c>
      <c r="C179" s="12"/>
      <c r="D179" s="16"/>
      <c r="E179" s="15">
        <f>'Costos y Gastos e Inversión'!E227</f>
        <v>0</v>
      </c>
    </row>
    <row r="180" spans="1:5" x14ac:dyDescent="0.25">
      <c r="A180" s="66">
        <v>51119001</v>
      </c>
      <c r="B180" s="90" t="s">
        <v>333</v>
      </c>
      <c r="C180" s="12"/>
      <c r="D180" s="16"/>
      <c r="E180" s="15">
        <f>'Costos y Gastos e Inversión'!E228</f>
        <v>0</v>
      </c>
    </row>
    <row r="181" spans="1:5" ht="15.75" thickBot="1" x14ac:dyDescent="0.3">
      <c r="A181" s="101"/>
      <c r="B181" s="102" t="s">
        <v>21</v>
      </c>
      <c r="C181" s="102"/>
      <c r="D181" s="102"/>
      <c r="E181" s="34">
        <f>SUM(E159:E180)</f>
        <v>0</v>
      </c>
    </row>
    <row r="182" spans="1:5" ht="15.75" thickTop="1" x14ac:dyDescent="0.25">
      <c r="A182" s="76"/>
      <c r="B182" s="60" t="s">
        <v>64</v>
      </c>
      <c r="C182" s="78"/>
      <c r="D182" s="93"/>
      <c r="E182" s="20"/>
    </row>
    <row r="183" spans="1:5" x14ac:dyDescent="0.25">
      <c r="A183" s="103" t="s">
        <v>321</v>
      </c>
      <c r="B183" s="90" t="s">
        <v>65</v>
      </c>
      <c r="C183" s="12"/>
      <c r="D183" s="16"/>
      <c r="E183" s="15">
        <f>'Costos y Gastos e Inversión'!E237</f>
        <v>0</v>
      </c>
    </row>
    <row r="184" spans="1:5" x14ac:dyDescent="0.25">
      <c r="A184" s="103" t="s">
        <v>322</v>
      </c>
      <c r="B184" s="90" t="s">
        <v>66</v>
      </c>
      <c r="C184" s="12"/>
      <c r="D184" s="16"/>
      <c r="E184" s="15">
        <f>'Costos y Gastos e Inversión'!E238</f>
        <v>0</v>
      </c>
    </row>
    <row r="185" spans="1:5" x14ac:dyDescent="0.25">
      <c r="A185" s="103" t="s">
        <v>321</v>
      </c>
      <c r="B185" s="90" t="s">
        <v>67</v>
      </c>
      <c r="C185" s="12"/>
      <c r="D185" s="16"/>
      <c r="E185" s="15">
        <f>'Costos y Gastos e Inversión'!E239</f>
        <v>0</v>
      </c>
    </row>
    <row r="186" spans="1:5" x14ac:dyDescent="0.25">
      <c r="A186" s="103" t="s">
        <v>321</v>
      </c>
      <c r="B186" s="90" t="s">
        <v>68</v>
      </c>
      <c r="C186" s="12"/>
      <c r="D186" s="16"/>
      <c r="E186" s="15"/>
    </row>
    <row r="187" spans="1:5" x14ac:dyDescent="0.25">
      <c r="A187" s="103" t="s">
        <v>321</v>
      </c>
      <c r="B187" s="90" t="s">
        <v>28</v>
      </c>
      <c r="C187" s="12"/>
      <c r="D187" s="16"/>
      <c r="E187" s="15"/>
    </row>
    <row r="188" spans="1:5" x14ac:dyDescent="0.25">
      <c r="A188" s="103" t="s">
        <v>321</v>
      </c>
      <c r="B188" s="90" t="s">
        <v>69</v>
      </c>
      <c r="C188" s="12"/>
      <c r="D188" s="16"/>
      <c r="E188" s="15">
        <f>'Costos y Gastos e Inversión'!E242</f>
        <v>0</v>
      </c>
    </row>
    <row r="189" spans="1:5" ht="25.5" x14ac:dyDescent="0.25">
      <c r="A189" s="103" t="s">
        <v>321</v>
      </c>
      <c r="B189" s="104" t="s">
        <v>319</v>
      </c>
      <c r="C189" s="12"/>
      <c r="D189" s="16"/>
      <c r="E189" s="15">
        <f>'Costos y Gastos e Inversión'!E243</f>
        <v>0</v>
      </c>
    </row>
    <row r="190" spans="1:5" ht="25.5" x14ac:dyDescent="0.25">
      <c r="A190" s="103" t="s">
        <v>322</v>
      </c>
      <c r="B190" s="104" t="s">
        <v>320</v>
      </c>
      <c r="C190" s="12"/>
      <c r="D190" s="16"/>
      <c r="E190" s="15">
        <f>'Costos y Gastos e Inversión'!E244</f>
        <v>0</v>
      </c>
    </row>
    <row r="191" spans="1:5" x14ac:dyDescent="0.25">
      <c r="A191" s="103" t="s">
        <v>321</v>
      </c>
      <c r="B191" s="90" t="s">
        <v>50</v>
      </c>
      <c r="C191" s="12"/>
      <c r="D191" s="16"/>
      <c r="E191" s="15">
        <f>'Costos y Gastos e Inversión'!E245</f>
        <v>0</v>
      </c>
    </row>
    <row r="192" spans="1:5" x14ac:dyDescent="0.25">
      <c r="A192" s="91"/>
      <c r="B192" s="83" t="s">
        <v>21</v>
      </c>
      <c r="C192" s="92"/>
      <c r="D192" s="92"/>
      <c r="E192" s="32">
        <f>SUM(E183:E191)</f>
        <v>0</v>
      </c>
    </row>
    <row r="193" spans="1:5" x14ac:dyDescent="0.25">
      <c r="A193" s="76"/>
      <c r="B193" s="60" t="s">
        <v>70</v>
      </c>
      <c r="C193" s="78"/>
      <c r="D193" s="93"/>
      <c r="E193" s="20"/>
    </row>
    <row r="194" spans="1:5" x14ac:dyDescent="0.25">
      <c r="A194" s="105"/>
      <c r="B194" s="80" t="s">
        <v>71</v>
      </c>
      <c r="C194" s="22">
        <v>0</v>
      </c>
      <c r="D194" s="106" t="s">
        <v>72</v>
      </c>
      <c r="E194" s="15">
        <f>E75*C194</f>
        <v>0</v>
      </c>
    </row>
    <row r="195" spans="1:5" x14ac:dyDescent="0.25">
      <c r="A195" s="105"/>
      <c r="B195" s="90" t="s">
        <v>73</v>
      </c>
      <c r="C195" s="22">
        <v>0</v>
      </c>
      <c r="D195" s="106" t="s">
        <v>72</v>
      </c>
      <c r="E195" s="15">
        <f>E75*C195</f>
        <v>0</v>
      </c>
    </row>
    <row r="196" spans="1:5" x14ac:dyDescent="0.25">
      <c r="A196" s="105"/>
      <c r="B196" s="90" t="s">
        <v>74</v>
      </c>
      <c r="C196" s="22">
        <v>0</v>
      </c>
      <c r="D196" s="106" t="s">
        <v>72</v>
      </c>
      <c r="E196" s="15">
        <f>E75*C196</f>
        <v>0</v>
      </c>
    </row>
    <row r="197" spans="1:5" x14ac:dyDescent="0.25">
      <c r="A197" s="91"/>
      <c r="B197" s="83" t="s">
        <v>21</v>
      </c>
      <c r="C197" s="92"/>
      <c r="D197" s="92"/>
      <c r="E197" s="32">
        <f>SUM(E194:E196)</f>
        <v>0</v>
      </c>
    </row>
    <row r="198" spans="1:5" x14ac:dyDescent="0.25">
      <c r="A198" s="76"/>
      <c r="B198" s="84" t="s">
        <v>75</v>
      </c>
      <c r="C198" s="78"/>
      <c r="D198" s="93"/>
      <c r="E198" s="20"/>
    </row>
    <row r="199" spans="1:5" x14ac:dyDescent="0.25">
      <c r="A199" s="105"/>
      <c r="B199" s="104" t="str">
        <f>+B198</f>
        <v>Apoyo Academico, Administrativo, Planta Fisica</v>
      </c>
      <c r="C199" s="200">
        <v>0.15</v>
      </c>
      <c r="D199" s="16"/>
      <c r="E199" s="15">
        <f>E75*C199</f>
        <v>0</v>
      </c>
    </row>
    <row r="200" spans="1:5" ht="15.75" thickBot="1" x14ac:dyDescent="0.3">
      <c r="A200" s="107"/>
      <c r="B200" s="108" t="s">
        <v>21</v>
      </c>
      <c r="C200" s="109"/>
      <c r="D200" s="108"/>
      <c r="E200" s="35">
        <f>SUM(E199)</f>
        <v>0</v>
      </c>
    </row>
    <row r="201" spans="1:5" ht="15.75" thickTop="1" x14ac:dyDescent="0.25">
      <c r="A201" s="110"/>
      <c r="B201" s="111"/>
      <c r="C201" s="111"/>
      <c r="D201" s="111"/>
      <c r="E201" s="111"/>
    </row>
    <row r="202" spans="1:5" ht="15.75" thickBot="1" x14ac:dyDescent="0.3">
      <c r="A202" s="112"/>
      <c r="B202" s="113"/>
      <c r="C202" s="114"/>
      <c r="D202" s="115"/>
      <c r="E202" s="116"/>
    </row>
    <row r="203" spans="1:5" ht="18" thickTop="1" thickBot="1" x14ac:dyDescent="0.3">
      <c r="A203" s="211" t="s">
        <v>76</v>
      </c>
      <c r="B203" s="212"/>
      <c r="C203" s="212"/>
      <c r="D203" s="213"/>
      <c r="E203" s="24">
        <f>+E92+E97+E112+E118+E124+E137+E142+E152+E108+E181+E192+E200+E197+E157</f>
        <v>0</v>
      </c>
    </row>
    <row r="204" spans="1:5" ht="18" thickTop="1" thickBot="1" x14ac:dyDescent="0.3">
      <c r="A204" s="117"/>
      <c r="B204" s="118"/>
      <c r="C204" s="119"/>
      <c r="D204" s="120"/>
      <c r="E204" s="121"/>
    </row>
    <row r="205" spans="1:5" ht="18" thickTop="1" thickBot="1" x14ac:dyDescent="0.3">
      <c r="A205" s="211" t="s">
        <v>77</v>
      </c>
      <c r="B205" s="212"/>
      <c r="C205" s="212"/>
      <c r="D205" s="213"/>
      <c r="E205" s="24">
        <f>E75-E203</f>
        <v>0</v>
      </c>
    </row>
    <row r="206" spans="1:5" ht="16.5" thickTop="1" thickBot="1" x14ac:dyDescent="0.3">
      <c r="A206" s="112"/>
      <c r="B206" s="113"/>
      <c r="C206" s="114"/>
      <c r="D206" s="115"/>
      <c r="E206" s="116"/>
    </row>
    <row r="207" spans="1:5" ht="18" thickTop="1" thickBot="1" x14ac:dyDescent="0.3">
      <c r="A207" s="211" t="s">
        <v>78</v>
      </c>
      <c r="B207" s="212"/>
      <c r="C207" s="212"/>
      <c r="D207" s="213"/>
      <c r="E207" s="24">
        <f>'Costos y Gastos e Inversión'!E252+'Costos y Gastos e Inversión'!E253+'Costos y Gastos e Inversión'!E254+'Costos y Gastos e Inversión'!E255+'Costos y Gastos e Inversión'!E256+'Costos y Gastos e Inversión'!E257+'Costos y Gastos e Inversión'!E258+'Costos y Gastos e Inversión'!E259+'Costos y Gastos e Inversión'!E260+'Costos y Gastos e Inversión'!E261+'Costos y Gastos e Inversión'!E262</f>
        <v>0</v>
      </c>
    </row>
    <row r="208" spans="1:5" ht="15.75" thickTop="1" x14ac:dyDescent="0.25"/>
  </sheetData>
  <mergeCells count="16">
    <mergeCell ref="A203:D203"/>
    <mergeCell ref="A205:D205"/>
    <mergeCell ref="A207:D207"/>
    <mergeCell ref="B5:E5"/>
    <mergeCell ref="A15:E15"/>
    <mergeCell ref="A75:D75"/>
    <mergeCell ref="A77:E77"/>
    <mergeCell ref="A78:B78"/>
    <mergeCell ref="A79:E79"/>
    <mergeCell ref="B6:E6"/>
    <mergeCell ref="B10:C10"/>
    <mergeCell ref="B11:C11"/>
    <mergeCell ref="B12:C12"/>
    <mergeCell ref="B13:C13"/>
    <mergeCell ref="B14:C14"/>
    <mergeCell ref="D9:E9"/>
  </mergeCells>
  <pageMargins left="0.7" right="0.7" top="0.75" bottom="0.75" header="0.3" footer="0.3"/>
  <pageSetup scale="75" orientation="portrait" r:id="rId1"/>
  <rowBreaks count="4" manualBreakCount="4">
    <brk id="56" max="4" man="1"/>
    <brk id="118" max="4" man="1"/>
    <brk id="181" max="4" man="1"/>
    <brk id="207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03"/>
  <sheetViews>
    <sheetView zoomScaleNormal="100" workbookViewId="0">
      <selection activeCell="E4" sqref="E4:F4"/>
    </sheetView>
  </sheetViews>
  <sheetFormatPr baseColWidth="10" defaultColWidth="20.7109375" defaultRowHeight="15" x14ac:dyDescent="0.25"/>
  <cols>
    <col min="1" max="1" width="22.7109375" style="122" customWidth="1"/>
    <col min="2" max="16384" width="20.7109375" style="122"/>
  </cols>
  <sheetData>
    <row r="1" spans="1:6" ht="27" thickTop="1" x14ac:dyDescent="0.4">
      <c r="A1" s="255" t="s">
        <v>174</v>
      </c>
      <c r="B1" s="256"/>
      <c r="C1" s="256"/>
      <c r="D1" s="256"/>
      <c r="E1" s="256"/>
      <c r="F1" s="257"/>
    </row>
    <row r="2" spans="1:6" ht="27" thickBot="1" x14ac:dyDescent="0.45">
      <c r="A2" s="258" t="s">
        <v>210</v>
      </c>
      <c r="B2" s="259"/>
      <c r="C2" s="259"/>
      <c r="D2" s="259"/>
      <c r="E2" s="259"/>
      <c r="F2" s="260"/>
    </row>
    <row r="3" spans="1:6" ht="13.15" customHeight="1" thickTop="1" thickBot="1" x14ac:dyDescent="0.3">
      <c r="A3" s="239"/>
      <c r="B3" s="239"/>
      <c r="C3" s="239"/>
      <c r="D3" s="239"/>
      <c r="E3" s="239"/>
      <c r="F3" s="239"/>
    </row>
    <row r="4" spans="1:6" ht="13.15" customHeight="1" thickTop="1" thickBot="1" x14ac:dyDescent="0.3">
      <c r="A4" s="239"/>
      <c r="B4" s="239"/>
      <c r="C4" s="239"/>
      <c r="D4" s="239"/>
      <c r="E4" s="239" t="s">
        <v>334</v>
      </c>
      <c r="F4" s="239"/>
    </row>
    <row r="5" spans="1:6" ht="14.45" customHeight="1" thickTop="1" x14ac:dyDescent="0.25">
      <c r="A5" s="261" t="s">
        <v>175</v>
      </c>
      <c r="B5" s="262"/>
      <c r="C5" s="262"/>
      <c r="D5" s="262"/>
      <c r="E5" s="262"/>
      <c r="F5" s="263"/>
    </row>
    <row r="6" spans="1:6" ht="14.45" customHeight="1" x14ac:dyDescent="0.25">
      <c r="A6" s="243"/>
      <c r="B6" s="244"/>
      <c r="C6" s="244"/>
      <c r="D6" s="244"/>
      <c r="E6" s="244"/>
      <c r="F6" s="245"/>
    </row>
    <row r="7" spans="1:6" x14ac:dyDescent="0.25">
      <c r="A7" s="246" t="s">
        <v>176</v>
      </c>
      <c r="B7" s="248" t="s">
        <v>177</v>
      </c>
      <c r="C7" s="249"/>
      <c r="D7" s="250"/>
      <c r="E7" s="251" t="s">
        <v>178</v>
      </c>
      <c r="F7" s="253" t="s">
        <v>179</v>
      </c>
    </row>
    <row r="8" spans="1:6" x14ac:dyDescent="0.25">
      <c r="A8" s="247"/>
      <c r="B8" s="123" t="s">
        <v>180</v>
      </c>
      <c r="C8" s="123" t="s">
        <v>181</v>
      </c>
      <c r="D8" s="124" t="s">
        <v>182</v>
      </c>
      <c r="E8" s="252"/>
      <c r="F8" s="254"/>
    </row>
    <row r="9" spans="1:6" ht="15.75" thickBot="1" x14ac:dyDescent="0.3">
      <c r="A9" s="125"/>
      <c r="B9" s="126"/>
      <c r="C9" s="126"/>
      <c r="D9" s="138"/>
      <c r="E9" s="126"/>
      <c r="F9" s="135">
        <f>+E9*D9</f>
        <v>0</v>
      </c>
    </row>
    <row r="10" spans="1:6" ht="13.15" customHeight="1" thickTop="1" x14ac:dyDescent="0.25">
      <c r="A10" s="128"/>
      <c r="B10" s="128"/>
      <c r="C10" s="128"/>
      <c r="D10" s="128"/>
      <c r="E10" s="128"/>
      <c r="F10" s="128"/>
    </row>
    <row r="11" spans="1:6" ht="13.15" customHeight="1" thickBot="1" x14ac:dyDescent="0.3">
      <c r="A11" s="128"/>
      <c r="B11" s="128"/>
      <c r="C11" s="128"/>
      <c r="D11" s="128"/>
      <c r="E11" s="128"/>
      <c r="F11" s="128"/>
    </row>
    <row r="12" spans="1:6" ht="13.15" customHeight="1" thickTop="1" x14ac:dyDescent="0.25">
      <c r="A12" s="240" t="s">
        <v>216</v>
      </c>
      <c r="B12" s="241"/>
      <c r="C12" s="241"/>
      <c r="D12" s="241"/>
      <c r="E12" s="241"/>
      <c r="F12" s="242"/>
    </row>
    <row r="13" spans="1:6" ht="13.15" customHeight="1" x14ac:dyDescent="0.25">
      <c r="A13" s="243"/>
      <c r="B13" s="244"/>
      <c r="C13" s="244"/>
      <c r="D13" s="244"/>
      <c r="E13" s="244"/>
      <c r="F13" s="245"/>
    </row>
    <row r="14" spans="1:6" ht="13.15" customHeight="1" x14ac:dyDescent="0.25">
      <c r="A14" s="246" t="s">
        <v>176</v>
      </c>
      <c r="B14" s="248" t="s">
        <v>177</v>
      </c>
      <c r="C14" s="249"/>
      <c r="D14" s="250"/>
      <c r="E14" s="251" t="s">
        <v>178</v>
      </c>
      <c r="F14" s="253" t="s">
        <v>179</v>
      </c>
    </row>
    <row r="15" spans="1:6" ht="13.15" customHeight="1" x14ac:dyDescent="0.25">
      <c r="A15" s="247"/>
      <c r="B15" s="123" t="s">
        <v>180</v>
      </c>
      <c r="C15" s="123" t="s">
        <v>181</v>
      </c>
      <c r="D15" s="124" t="s">
        <v>182</v>
      </c>
      <c r="E15" s="252"/>
      <c r="F15" s="254"/>
    </row>
    <row r="16" spans="1:6" ht="13.15" customHeight="1" x14ac:dyDescent="0.25">
      <c r="A16" s="129" t="s">
        <v>217</v>
      </c>
      <c r="B16" s="130"/>
      <c r="C16" s="130"/>
      <c r="D16" s="139"/>
      <c r="E16" s="130"/>
      <c r="F16" s="136">
        <f>+D16*E16</f>
        <v>0</v>
      </c>
    </row>
    <row r="17" spans="1:6" ht="13.15" customHeight="1" x14ac:dyDescent="0.25">
      <c r="A17" s="129"/>
      <c r="B17" s="130"/>
      <c r="C17" s="130"/>
      <c r="D17" s="139"/>
      <c r="E17" s="130"/>
      <c r="F17" s="136">
        <f>+D17*E17</f>
        <v>0</v>
      </c>
    </row>
    <row r="18" spans="1:6" ht="13.15" customHeight="1" x14ac:dyDescent="0.25">
      <c r="A18" s="129"/>
      <c r="B18" s="130"/>
      <c r="C18" s="130"/>
      <c r="D18" s="139">
        <f>B18+C18</f>
        <v>0</v>
      </c>
      <c r="E18" s="130"/>
      <c r="F18" s="136">
        <f>+D18*E18</f>
        <v>0</v>
      </c>
    </row>
    <row r="19" spans="1:6" ht="13.15" customHeight="1" thickBot="1" x14ac:dyDescent="0.3">
      <c r="A19" s="131" t="s">
        <v>182</v>
      </c>
      <c r="B19" s="126">
        <f>SUM(B16:B18)</f>
        <v>0</v>
      </c>
      <c r="C19" s="126">
        <f>SUM(C16:C18)</f>
        <v>0</v>
      </c>
      <c r="D19" s="138">
        <f>B19+C19</f>
        <v>0</v>
      </c>
      <c r="E19" s="126">
        <f>SUM(E16:E18)</f>
        <v>0</v>
      </c>
      <c r="F19" s="135">
        <f>SUM(F16:F18)</f>
        <v>0</v>
      </c>
    </row>
    <row r="20" spans="1:6" ht="13.15" customHeight="1" thickTop="1" x14ac:dyDescent="0.25">
      <c r="A20" s="128"/>
      <c r="B20" s="128"/>
      <c r="C20" s="128"/>
      <c r="D20" s="128"/>
      <c r="E20" s="128"/>
      <c r="F20" s="132"/>
    </row>
    <row r="21" spans="1:6" ht="13.15" customHeight="1" thickBot="1" x14ac:dyDescent="0.3">
      <c r="A21" s="128"/>
      <c r="B21" s="128"/>
      <c r="C21" s="128"/>
      <c r="D21" s="128"/>
      <c r="E21" s="128"/>
      <c r="F21" s="132"/>
    </row>
    <row r="22" spans="1:6" ht="15.75" thickTop="1" x14ac:dyDescent="0.25">
      <c r="A22" s="240" t="s">
        <v>183</v>
      </c>
      <c r="B22" s="241"/>
      <c r="C22" s="241"/>
      <c r="D22" s="241"/>
      <c r="E22" s="241"/>
      <c r="F22" s="242"/>
    </row>
    <row r="23" spans="1:6" x14ac:dyDescent="0.25">
      <c r="A23" s="243"/>
      <c r="B23" s="244"/>
      <c r="C23" s="244"/>
      <c r="D23" s="244"/>
      <c r="E23" s="244"/>
      <c r="F23" s="245"/>
    </row>
    <row r="24" spans="1:6" x14ac:dyDescent="0.25">
      <c r="A24" s="246" t="s">
        <v>176</v>
      </c>
      <c r="B24" s="248" t="s">
        <v>177</v>
      </c>
      <c r="C24" s="249"/>
      <c r="D24" s="250"/>
      <c r="E24" s="251" t="s">
        <v>184</v>
      </c>
      <c r="F24" s="253" t="s">
        <v>179</v>
      </c>
    </row>
    <row r="25" spans="1:6" x14ac:dyDescent="0.25">
      <c r="A25" s="247"/>
      <c r="B25" s="123" t="s">
        <v>180</v>
      </c>
      <c r="C25" s="123" t="s">
        <v>181</v>
      </c>
      <c r="D25" s="124" t="s">
        <v>182</v>
      </c>
      <c r="E25" s="252"/>
      <c r="F25" s="254"/>
    </row>
    <row r="26" spans="1:6" x14ac:dyDescent="0.25">
      <c r="A26" s="129" t="s">
        <v>185</v>
      </c>
      <c r="B26" s="130"/>
      <c r="C26" s="130"/>
      <c r="D26" s="139">
        <f>B26+C26</f>
        <v>0</v>
      </c>
      <c r="E26" s="130"/>
      <c r="F26" s="136">
        <f>+D26*E26</f>
        <v>0</v>
      </c>
    </row>
    <row r="27" spans="1:6" x14ac:dyDescent="0.25">
      <c r="A27" s="129" t="s">
        <v>186</v>
      </c>
      <c r="B27" s="130"/>
      <c r="C27" s="130"/>
      <c r="D27" s="139">
        <f t="shared" ref="D27:D37" si="0">B27+C27</f>
        <v>0</v>
      </c>
      <c r="E27" s="130"/>
      <c r="F27" s="136">
        <f t="shared" ref="F27:F37" si="1">+D27*E27</f>
        <v>0</v>
      </c>
    </row>
    <row r="28" spans="1:6" x14ac:dyDescent="0.25">
      <c r="A28" s="129" t="s">
        <v>187</v>
      </c>
      <c r="B28" s="130"/>
      <c r="C28" s="130"/>
      <c r="D28" s="139">
        <f t="shared" si="0"/>
        <v>0</v>
      </c>
      <c r="E28" s="130"/>
      <c r="F28" s="136">
        <f t="shared" si="1"/>
        <v>0</v>
      </c>
    </row>
    <row r="29" spans="1:6" x14ac:dyDescent="0.25">
      <c r="A29" s="129" t="s">
        <v>188</v>
      </c>
      <c r="B29" s="130"/>
      <c r="C29" s="130"/>
      <c r="D29" s="139">
        <f t="shared" si="0"/>
        <v>0</v>
      </c>
      <c r="E29" s="130"/>
      <c r="F29" s="136">
        <f t="shared" si="1"/>
        <v>0</v>
      </c>
    </row>
    <row r="30" spans="1:6" x14ac:dyDescent="0.25">
      <c r="A30" s="129" t="s">
        <v>189</v>
      </c>
      <c r="B30" s="130"/>
      <c r="C30" s="130"/>
      <c r="D30" s="139">
        <f t="shared" si="0"/>
        <v>0</v>
      </c>
      <c r="E30" s="130"/>
      <c r="F30" s="136">
        <f t="shared" si="1"/>
        <v>0</v>
      </c>
    </row>
    <row r="31" spans="1:6" x14ac:dyDescent="0.25">
      <c r="A31" s="129" t="s">
        <v>190</v>
      </c>
      <c r="B31" s="130"/>
      <c r="C31" s="130"/>
      <c r="D31" s="139">
        <f t="shared" si="0"/>
        <v>0</v>
      </c>
      <c r="E31" s="130"/>
      <c r="F31" s="136">
        <f t="shared" si="1"/>
        <v>0</v>
      </c>
    </row>
    <row r="32" spans="1:6" x14ac:dyDescent="0.25">
      <c r="A32" s="129" t="s">
        <v>191</v>
      </c>
      <c r="B32" s="130"/>
      <c r="C32" s="130"/>
      <c r="D32" s="139">
        <f t="shared" si="0"/>
        <v>0</v>
      </c>
      <c r="E32" s="130"/>
      <c r="F32" s="136">
        <f t="shared" si="1"/>
        <v>0</v>
      </c>
    </row>
    <row r="33" spans="1:6" x14ac:dyDescent="0.25">
      <c r="A33" s="129" t="s">
        <v>192</v>
      </c>
      <c r="B33" s="130"/>
      <c r="C33" s="130"/>
      <c r="D33" s="139">
        <f t="shared" si="0"/>
        <v>0</v>
      </c>
      <c r="E33" s="130"/>
      <c r="F33" s="136">
        <f t="shared" si="1"/>
        <v>0</v>
      </c>
    </row>
    <row r="34" spans="1:6" x14ac:dyDescent="0.25">
      <c r="A34" s="129" t="s">
        <v>193</v>
      </c>
      <c r="B34" s="130"/>
      <c r="C34" s="130"/>
      <c r="D34" s="139">
        <f t="shared" si="0"/>
        <v>0</v>
      </c>
      <c r="E34" s="130"/>
      <c r="F34" s="136">
        <f t="shared" si="1"/>
        <v>0</v>
      </c>
    </row>
    <row r="35" spans="1:6" x14ac:dyDescent="0.25">
      <c r="A35" s="129" t="s">
        <v>194</v>
      </c>
      <c r="B35" s="130"/>
      <c r="C35" s="130"/>
      <c r="D35" s="139">
        <f t="shared" si="0"/>
        <v>0</v>
      </c>
      <c r="E35" s="130"/>
      <c r="F35" s="136">
        <f t="shared" si="1"/>
        <v>0</v>
      </c>
    </row>
    <row r="36" spans="1:6" x14ac:dyDescent="0.25">
      <c r="A36" s="129" t="s">
        <v>195</v>
      </c>
      <c r="B36" s="130"/>
      <c r="C36" s="130"/>
      <c r="D36" s="139">
        <f t="shared" si="0"/>
        <v>0</v>
      </c>
      <c r="E36" s="130"/>
      <c r="F36" s="136">
        <f t="shared" si="1"/>
        <v>0</v>
      </c>
    </row>
    <row r="37" spans="1:6" x14ac:dyDescent="0.25">
      <c r="A37" s="129" t="s">
        <v>196</v>
      </c>
      <c r="B37" s="130"/>
      <c r="C37" s="130"/>
      <c r="D37" s="139">
        <f t="shared" si="0"/>
        <v>0</v>
      </c>
      <c r="E37" s="130"/>
      <c r="F37" s="136">
        <f t="shared" si="1"/>
        <v>0</v>
      </c>
    </row>
    <row r="38" spans="1:6" ht="15.75" thickBot="1" x14ac:dyDescent="0.3">
      <c r="A38" s="131" t="s">
        <v>182</v>
      </c>
      <c r="B38" s="133">
        <f>SUM(B26:B37)</f>
        <v>0</v>
      </c>
      <c r="C38" s="133">
        <f>SUM(C26:C37)</f>
        <v>0</v>
      </c>
      <c r="D38" s="138">
        <f>SUM(D26:D37)</f>
        <v>0</v>
      </c>
      <c r="E38" s="133">
        <f>SUM(E26:E37)</f>
        <v>0</v>
      </c>
      <c r="F38" s="137">
        <f>SUM(F26:F37)</f>
        <v>0</v>
      </c>
    </row>
    <row r="39" spans="1:6" ht="13.15" customHeight="1" thickTop="1" x14ac:dyDescent="0.25">
      <c r="A39" s="128"/>
      <c r="B39" s="128"/>
      <c r="C39" s="128"/>
      <c r="D39" s="128"/>
      <c r="E39" s="128"/>
      <c r="F39" s="128"/>
    </row>
    <row r="40" spans="1:6" ht="13.15" customHeight="1" thickBot="1" x14ac:dyDescent="0.3">
      <c r="A40" s="128"/>
      <c r="B40" s="128"/>
      <c r="C40" s="128"/>
      <c r="D40" s="128"/>
      <c r="E40" s="128"/>
      <c r="F40" s="128"/>
    </row>
    <row r="41" spans="1:6" ht="15.75" thickTop="1" x14ac:dyDescent="0.25">
      <c r="A41" s="240" t="s">
        <v>197</v>
      </c>
      <c r="B41" s="241"/>
      <c r="C41" s="241"/>
      <c r="D41" s="241"/>
      <c r="E41" s="241"/>
      <c r="F41" s="242"/>
    </row>
    <row r="42" spans="1:6" x14ac:dyDescent="0.25">
      <c r="A42" s="243"/>
      <c r="B42" s="244"/>
      <c r="C42" s="244"/>
      <c r="D42" s="244"/>
      <c r="E42" s="244"/>
      <c r="F42" s="245"/>
    </row>
    <row r="43" spans="1:6" x14ac:dyDescent="0.25">
      <c r="A43" s="246" t="s">
        <v>176</v>
      </c>
      <c r="B43" s="248" t="s">
        <v>177</v>
      </c>
      <c r="C43" s="249"/>
      <c r="D43" s="250"/>
      <c r="E43" s="251" t="s">
        <v>198</v>
      </c>
      <c r="F43" s="253" t="s">
        <v>179</v>
      </c>
    </row>
    <row r="44" spans="1:6" x14ac:dyDescent="0.25">
      <c r="A44" s="247"/>
      <c r="B44" s="123" t="s">
        <v>180</v>
      </c>
      <c r="C44" s="123" t="s">
        <v>181</v>
      </c>
      <c r="D44" s="124" t="s">
        <v>182</v>
      </c>
      <c r="E44" s="252"/>
      <c r="F44" s="254"/>
    </row>
    <row r="45" spans="1:6" ht="15.75" thickBot="1" x14ac:dyDescent="0.3">
      <c r="A45" s="125" t="s">
        <v>199</v>
      </c>
      <c r="B45" s="126"/>
      <c r="C45" s="126"/>
      <c r="D45" s="138">
        <f>+B45+C45</f>
        <v>0</v>
      </c>
      <c r="E45" s="126"/>
      <c r="F45" s="135">
        <f>+D45*E45</f>
        <v>0</v>
      </c>
    </row>
    <row r="46" spans="1:6" ht="13.9" customHeight="1" thickTop="1" x14ac:dyDescent="0.25">
      <c r="A46" s="128"/>
      <c r="B46" s="128"/>
      <c r="C46" s="128"/>
      <c r="D46" s="128"/>
      <c r="E46" s="128"/>
      <c r="F46" s="128"/>
    </row>
    <row r="47" spans="1:6" ht="13.9" customHeight="1" thickBot="1" x14ac:dyDescent="0.3">
      <c r="A47" s="128"/>
      <c r="B47" s="128"/>
      <c r="C47" s="128"/>
      <c r="D47" s="128"/>
      <c r="E47" s="128"/>
      <c r="F47" s="128"/>
    </row>
    <row r="48" spans="1:6" ht="15.75" thickTop="1" x14ac:dyDescent="0.25">
      <c r="A48" s="240" t="s">
        <v>215</v>
      </c>
      <c r="B48" s="241"/>
      <c r="C48" s="241"/>
      <c r="D48" s="241"/>
      <c r="E48" s="241"/>
      <c r="F48" s="242"/>
    </row>
    <row r="49" spans="1:6" x14ac:dyDescent="0.25">
      <c r="A49" s="243"/>
      <c r="B49" s="244"/>
      <c r="C49" s="244"/>
      <c r="D49" s="244"/>
      <c r="E49" s="244"/>
      <c r="F49" s="245"/>
    </row>
    <row r="50" spans="1:6" x14ac:dyDescent="0.25">
      <c r="A50" s="246" t="s">
        <v>14</v>
      </c>
      <c r="B50" s="248" t="s">
        <v>177</v>
      </c>
      <c r="C50" s="249"/>
      <c r="D50" s="250"/>
      <c r="E50" s="251" t="s">
        <v>198</v>
      </c>
      <c r="F50" s="253" t="s">
        <v>179</v>
      </c>
    </row>
    <row r="51" spans="1:6" x14ac:dyDescent="0.25">
      <c r="A51" s="247"/>
      <c r="B51" s="123" t="s">
        <v>180</v>
      </c>
      <c r="C51" s="123" t="s">
        <v>181</v>
      </c>
      <c r="D51" s="124" t="s">
        <v>182</v>
      </c>
      <c r="E51" s="252"/>
      <c r="F51" s="254"/>
    </row>
    <row r="52" spans="1:6" x14ac:dyDescent="0.25">
      <c r="A52" s="129" t="s">
        <v>200</v>
      </c>
      <c r="B52" s="134"/>
      <c r="C52" s="134"/>
      <c r="D52" s="139">
        <f t="shared" ref="D52:D58" si="2">+B52+C52</f>
        <v>0</v>
      </c>
      <c r="E52" s="134"/>
      <c r="F52" s="136">
        <f t="shared" ref="F52:F58" si="3">+D52*E52</f>
        <v>0</v>
      </c>
    </row>
    <row r="53" spans="1:6" x14ac:dyDescent="0.25">
      <c r="A53" s="129" t="s">
        <v>201</v>
      </c>
      <c r="B53" s="134"/>
      <c r="C53" s="134"/>
      <c r="D53" s="139">
        <f t="shared" si="2"/>
        <v>0</v>
      </c>
      <c r="E53" s="134"/>
      <c r="F53" s="136">
        <f t="shared" si="3"/>
        <v>0</v>
      </c>
    </row>
    <row r="54" spans="1:6" x14ac:dyDescent="0.25">
      <c r="A54" s="129" t="s">
        <v>202</v>
      </c>
      <c r="B54" s="134"/>
      <c r="C54" s="134"/>
      <c r="D54" s="139">
        <f t="shared" si="2"/>
        <v>0</v>
      </c>
      <c r="E54" s="134"/>
      <c r="F54" s="136">
        <f t="shared" si="3"/>
        <v>0</v>
      </c>
    </row>
    <row r="55" spans="1:6" x14ac:dyDescent="0.25">
      <c r="A55" s="129" t="s">
        <v>203</v>
      </c>
      <c r="B55" s="134"/>
      <c r="C55" s="134"/>
      <c r="D55" s="139">
        <f t="shared" si="2"/>
        <v>0</v>
      </c>
      <c r="E55" s="134"/>
      <c r="F55" s="136">
        <f t="shared" si="3"/>
        <v>0</v>
      </c>
    </row>
    <row r="56" spans="1:6" ht="26.25" x14ac:dyDescent="0.25">
      <c r="A56" s="129" t="s">
        <v>204</v>
      </c>
      <c r="B56" s="134"/>
      <c r="C56" s="134"/>
      <c r="D56" s="139">
        <f t="shared" si="2"/>
        <v>0</v>
      </c>
      <c r="E56" s="134"/>
      <c r="F56" s="136">
        <f t="shared" si="3"/>
        <v>0</v>
      </c>
    </row>
    <row r="57" spans="1:6" x14ac:dyDescent="0.25">
      <c r="A57" s="129" t="s">
        <v>205</v>
      </c>
      <c r="B57" s="134"/>
      <c r="C57" s="134"/>
      <c r="D57" s="139">
        <f t="shared" si="2"/>
        <v>0</v>
      </c>
      <c r="E57" s="134"/>
      <c r="F57" s="136">
        <f t="shared" si="3"/>
        <v>0</v>
      </c>
    </row>
    <row r="58" spans="1:6" x14ac:dyDescent="0.25">
      <c r="A58" s="129" t="s">
        <v>206</v>
      </c>
      <c r="B58" s="134"/>
      <c r="C58" s="134"/>
      <c r="D58" s="139">
        <f t="shared" si="2"/>
        <v>0</v>
      </c>
      <c r="E58" s="134"/>
      <c r="F58" s="136">
        <f t="shared" si="3"/>
        <v>0</v>
      </c>
    </row>
    <row r="59" spans="1:6" ht="15.75" thickBot="1" x14ac:dyDescent="0.3">
      <c r="A59" s="131" t="s">
        <v>182</v>
      </c>
      <c r="B59" s="127">
        <f>SUM(B52:B58)</f>
        <v>0</v>
      </c>
      <c r="C59" s="127">
        <f>SUM(C52:C58)</f>
        <v>0</v>
      </c>
      <c r="D59" s="138">
        <f>SUM(D52:D58)</f>
        <v>0</v>
      </c>
      <c r="E59" s="127">
        <f>SUM(E52:E58)</f>
        <v>0</v>
      </c>
      <c r="F59" s="137">
        <f>SUM(F52:F58)</f>
        <v>0</v>
      </c>
    </row>
    <row r="60" spans="1:6" ht="13.9" customHeight="1" thickTop="1" x14ac:dyDescent="0.25"/>
    <row r="61" spans="1:6" ht="13.9" customHeight="1" thickBot="1" x14ac:dyDescent="0.3"/>
    <row r="62" spans="1:6" ht="15.75" thickTop="1" x14ac:dyDescent="0.25">
      <c r="A62" s="240" t="s">
        <v>214</v>
      </c>
      <c r="B62" s="241"/>
      <c r="C62" s="241"/>
      <c r="D62" s="241"/>
      <c r="E62" s="241"/>
      <c r="F62" s="242"/>
    </row>
    <row r="63" spans="1:6" x14ac:dyDescent="0.25">
      <c r="A63" s="243"/>
      <c r="B63" s="244"/>
      <c r="C63" s="244"/>
      <c r="D63" s="244"/>
      <c r="E63" s="244"/>
      <c r="F63" s="245"/>
    </row>
    <row r="64" spans="1:6" x14ac:dyDescent="0.25">
      <c r="A64" s="246" t="s">
        <v>176</v>
      </c>
      <c r="B64" s="248" t="s">
        <v>177</v>
      </c>
      <c r="C64" s="249"/>
      <c r="D64" s="250"/>
      <c r="E64" s="251" t="s">
        <v>178</v>
      </c>
      <c r="F64" s="253" t="s">
        <v>179</v>
      </c>
    </row>
    <row r="65" spans="1:6" x14ac:dyDescent="0.25">
      <c r="A65" s="247"/>
      <c r="B65" s="123" t="s">
        <v>180</v>
      </c>
      <c r="C65" s="123" t="s">
        <v>181</v>
      </c>
      <c r="D65" s="124" t="s">
        <v>182</v>
      </c>
      <c r="E65" s="252"/>
      <c r="F65" s="254"/>
    </row>
    <row r="66" spans="1:6" ht="15.75" thickBot="1" x14ac:dyDescent="0.3">
      <c r="A66" s="125"/>
      <c r="B66" s="126"/>
      <c r="C66" s="126"/>
      <c r="D66" s="138">
        <f>+B66+C66</f>
        <v>0</v>
      </c>
      <c r="E66" s="126"/>
      <c r="F66" s="135">
        <f>+D66*E66</f>
        <v>0</v>
      </c>
    </row>
    <row r="67" spans="1:6" ht="15.75" thickTop="1" x14ac:dyDescent="0.25"/>
    <row r="68" spans="1:6" ht="15.75" thickBot="1" x14ac:dyDescent="0.3"/>
    <row r="69" spans="1:6" ht="15.75" thickTop="1" x14ac:dyDescent="0.25">
      <c r="A69" s="240" t="s">
        <v>225</v>
      </c>
      <c r="B69" s="241"/>
      <c r="C69" s="241"/>
      <c r="D69" s="241"/>
      <c r="E69" s="241"/>
      <c r="F69" s="242"/>
    </row>
    <row r="70" spans="1:6" x14ac:dyDescent="0.25">
      <c r="A70" s="243"/>
      <c r="B70" s="244"/>
      <c r="C70" s="244"/>
      <c r="D70" s="244"/>
      <c r="E70" s="244"/>
      <c r="F70" s="245"/>
    </row>
    <row r="71" spans="1:6" x14ac:dyDescent="0.25">
      <c r="A71" s="246" t="s">
        <v>176</v>
      </c>
      <c r="B71" s="248"/>
      <c r="C71" s="249"/>
      <c r="D71" s="250"/>
      <c r="E71" s="251" t="s">
        <v>178</v>
      </c>
      <c r="F71" s="253" t="s">
        <v>179</v>
      </c>
    </row>
    <row r="72" spans="1:6" x14ac:dyDescent="0.25">
      <c r="A72" s="247"/>
      <c r="B72" s="123" t="s">
        <v>180</v>
      </c>
      <c r="C72" s="123" t="s">
        <v>181</v>
      </c>
      <c r="D72" s="124" t="s">
        <v>182</v>
      </c>
      <c r="E72" s="252"/>
      <c r="F72" s="254"/>
    </row>
    <row r="73" spans="1:6" x14ac:dyDescent="0.25">
      <c r="A73" s="129" t="s">
        <v>18</v>
      </c>
      <c r="B73" s="130"/>
      <c r="C73" s="130"/>
      <c r="D73" s="139">
        <f>B73+C73</f>
        <v>0</v>
      </c>
      <c r="E73" s="130"/>
      <c r="F73" s="136">
        <f>D73*E73</f>
        <v>0</v>
      </c>
    </row>
    <row r="74" spans="1:6" ht="15.75" thickBot="1" x14ac:dyDescent="0.3">
      <c r="A74" s="125" t="s">
        <v>73</v>
      </c>
      <c r="B74" s="126"/>
      <c r="C74" s="126"/>
      <c r="D74" s="138">
        <f>B74+C74</f>
        <v>0</v>
      </c>
      <c r="E74" s="126"/>
      <c r="F74" s="135">
        <f>D74*E74</f>
        <v>0</v>
      </c>
    </row>
    <row r="75" spans="1:6" ht="15.75" thickTop="1" x14ac:dyDescent="0.25"/>
    <row r="76" spans="1:6" ht="15.75" thickBot="1" x14ac:dyDescent="0.3"/>
    <row r="77" spans="1:6" ht="15.75" thickTop="1" x14ac:dyDescent="0.25">
      <c r="A77" s="240" t="s">
        <v>226</v>
      </c>
      <c r="B77" s="241"/>
      <c r="C77" s="241"/>
      <c r="D77" s="241"/>
      <c r="E77" s="241"/>
      <c r="F77" s="242"/>
    </row>
    <row r="78" spans="1:6" x14ac:dyDescent="0.25">
      <c r="A78" s="243"/>
      <c r="B78" s="244"/>
      <c r="C78" s="244"/>
      <c r="D78" s="244"/>
      <c r="E78" s="244"/>
      <c r="F78" s="245"/>
    </row>
    <row r="79" spans="1:6" x14ac:dyDescent="0.25">
      <c r="A79" s="246" t="s">
        <v>227</v>
      </c>
      <c r="B79" s="248"/>
      <c r="C79" s="249"/>
      <c r="D79" s="250"/>
      <c r="E79" s="251" t="s">
        <v>178</v>
      </c>
      <c r="F79" s="253" t="s">
        <v>179</v>
      </c>
    </row>
    <row r="80" spans="1:6" x14ac:dyDescent="0.25">
      <c r="A80" s="247"/>
      <c r="B80" s="123" t="s">
        <v>180</v>
      </c>
      <c r="C80" s="123" t="s">
        <v>181</v>
      </c>
      <c r="D80" s="124" t="s">
        <v>182</v>
      </c>
      <c r="E80" s="252"/>
      <c r="F80" s="254"/>
    </row>
    <row r="81" spans="1:6" ht="26.25" x14ac:dyDescent="0.25">
      <c r="A81" s="129" t="s">
        <v>128</v>
      </c>
      <c r="B81" s="130"/>
      <c r="C81" s="130"/>
      <c r="D81" s="139">
        <f t="shared" ref="D81:D86" si="4">B81+C81</f>
        <v>0</v>
      </c>
      <c r="E81" s="130"/>
      <c r="F81" s="136">
        <f t="shared" ref="F81:F86" si="5">D81*E81</f>
        <v>0</v>
      </c>
    </row>
    <row r="82" spans="1:6" ht="26.25" x14ac:dyDescent="0.25">
      <c r="A82" s="129" t="s">
        <v>129</v>
      </c>
      <c r="B82" s="130"/>
      <c r="C82" s="130"/>
      <c r="D82" s="139">
        <f t="shared" si="4"/>
        <v>0</v>
      </c>
      <c r="E82" s="130"/>
      <c r="F82" s="136">
        <f t="shared" si="5"/>
        <v>0</v>
      </c>
    </row>
    <row r="83" spans="1:6" ht="26.25" x14ac:dyDescent="0.25">
      <c r="A83" s="129" t="s">
        <v>125</v>
      </c>
      <c r="B83" s="130"/>
      <c r="C83" s="130"/>
      <c r="D83" s="139">
        <f t="shared" si="4"/>
        <v>0</v>
      </c>
      <c r="E83" s="130"/>
      <c r="F83" s="136">
        <f t="shared" si="5"/>
        <v>0</v>
      </c>
    </row>
    <row r="84" spans="1:6" ht="26.25" x14ac:dyDescent="0.25">
      <c r="A84" s="129" t="s">
        <v>127</v>
      </c>
      <c r="B84" s="130"/>
      <c r="C84" s="130"/>
      <c r="D84" s="139">
        <f t="shared" si="4"/>
        <v>0</v>
      </c>
      <c r="E84" s="130"/>
      <c r="F84" s="136">
        <f t="shared" si="5"/>
        <v>0</v>
      </c>
    </row>
    <row r="85" spans="1:6" ht="26.25" x14ac:dyDescent="0.25">
      <c r="A85" s="129" t="s">
        <v>126</v>
      </c>
      <c r="B85" s="130"/>
      <c r="C85" s="130"/>
      <c r="D85" s="139">
        <f t="shared" si="4"/>
        <v>0</v>
      </c>
      <c r="E85" s="130"/>
      <c r="F85" s="136">
        <f t="shared" si="5"/>
        <v>0</v>
      </c>
    </row>
    <row r="86" spans="1:6" ht="23.45" customHeight="1" x14ac:dyDescent="0.25">
      <c r="A86" s="129" t="s">
        <v>124</v>
      </c>
      <c r="B86" s="130"/>
      <c r="C86" s="130"/>
      <c r="D86" s="139">
        <f t="shared" si="4"/>
        <v>0</v>
      </c>
      <c r="E86" s="130"/>
      <c r="F86" s="136">
        <f t="shared" si="5"/>
        <v>0</v>
      </c>
    </row>
    <row r="94" spans="1:6" hidden="1" x14ac:dyDescent="0.25">
      <c r="A94" s="122" t="s">
        <v>213</v>
      </c>
      <c r="B94" s="122" t="s">
        <v>224</v>
      </c>
    </row>
    <row r="95" spans="1:6" hidden="1" x14ac:dyDescent="0.25"/>
    <row r="96" spans="1:6" hidden="1" x14ac:dyDescent="0.25">
      <c r="A96" s="122" t="s">
        <v>207</v>
      </c>
      <c r="B96" s="122" t="s">
        <v>219</v>
      </c>
    </row>
    <row r="97" spans="1:2" hidden="1" x14ac:dyDescent="0.25">
      <c r="A97" s="122" t="s">
        <v>208</v>
      </c>
      <c r="B97" s="122" t="s">
        <v>217</v>
      </c>
    </row>
    <row r="98" spans="1:2" hidden="1" x14ac:dyDescent="0.25">
      <c r="A98" s="122" t="s">
        <v>211</v>
      </c>
      <c r="B98" s="122" t="s">
        <v>218</v>
      </c>
    </row>
    <row r="99" spans="1:2" hidden="1" x14ac:dyDescent="0.25">
      <c r="A99" s="122" t="s">
        <v>209</v>
      </c>
      <c r="B99" s="122" t="s">
        <v>220</v>
      </c>
    </row>
    <row r="100" spans="1:2" hidden="1" x14ac:dyDescent="0.25">
      <c r="A100" s="122" t="s">
        <v>210</v>
      </c>
      <c r="B100" s="122" t="s">
        <v>221</v>
      </c>
    </row>
    <row r="101" spans="1:2" hidden="1" x14ac:dyDescent="0.25">
      <c r="A101" s="122" t="s">
        <v>212</v>
      </c>
      <c r="B101" s="122" t="s">
        <v>222</v>
      </c>
    </row>
    <row r="102" spans="1:2" hidden="1" x14ac:dyDescent="0.25">
      <c r="B102" s="122" t="s">
        <v>223</v>
      </c>
    </row>
    <row r="103" spans="1:2" hidden="1" x14ac:dyDescent="0.25"/>
  </sheetData>
  <sheetProtection formatCells="0" formatColumns="0" formatRows="0" insertRows="0" deleteRows="0"/>
  <mergeCells count="48">
    <mergeCell ref="F24:F25"/>
    <mergeCell ref="A41:F42"/>
    <mergeCell ref="A1:F1"/>
    <mergeCell ref="A7:A8"/>
    <mergeCell ref="B7:D7"/>
    <mergeCell ref="E7:E8"/>
    <mergeCell ref="F7:F8"/>
    <mergeCell ref="A2:F2"/>
    <mergeCell ref="A5:F6"/>
    <mergeCell ref="A3:B3"/>
    <mergeCell ref="C3:D3"/>
    <mergeCell ref="E3:F3"/>
    <mergeCell ref="A4:B4"/>
    <mergeCell ref="C4:D4"/>
    <mergeCell ref="E4:F4"/>
    <mergeCell ref="A50:A51"/>
    <mergeCell ref="B50:D50"/>
    <mergeCell ref="E50:E51"/>
    <mergeCell ref="F50:F51"/>
    <mergeCell ref="A12:F13"/>
    <mergeCell ref="A14:A15"/>
    <mergeCell ref="B14:D14"/>
    <mergeCell ref="E14:E15"/>
    <mergeCell ref="F14:F15"/>
    <mergeCell ref="A24:A25"/>
    <mergeCell ref="B24:D24"/>
    <mergeCell ref="E24:E25"/>
    <mergeCell ref="A22:F23"/>
    <mergeCell ref="A43:A44"/>
    <mergeCell ref="B43:D43"/>
    <mergeCell ref="E43:E44"/>
    <mergeCell ref="A62:F63"/>
    <mergeCell ref="A64:A65"/>
    <mergeCell ref="B64:D64"/>
    <mergeCell ref="E64:E65"/>
    <mergeCell ref="F43:F44"/>
    <mergeCell ref="A48:F49"/>
    <mergeCell ref="A71:A72"/>
    <mergeCell ref="B71:D71"/>
    <mergeCell ref="E71:E72"/>
    <mergeCell ref="F71:F72"/>
    <mergeCell ref="F64:F65"/>
    <mergeCell ref="A69:F70"/>
    <mergeCell ref="A77:F78"/>
    <mergeCell ref="A79:A80"/>
    <mergeCell ref="B79:D79"/>
    <mergeCell ref="E79:E80"/>
    <mergeCell ref="F79:F80"/>
  </mergeCells>
  <dataValidations count="2">
    <dataValidation type="list" allowBlank="1" showInputMessage="1" showErrorMessage="1" sqref="A2:F2">
      <formula1>FORMACION</formula1>
    </dataValidation>
    <dataValidation type="list" allowBlank="1" showInputMessage="1" showErrorMessage="1" sqref="A16:A18">
      <formula1>FORMAL_Y_NO_FORMAL</formula1>
    </dataValidation>
  </dataValidations>
  <pageMargins left="0.7" right="0.7" top="0.75" bottom="0.75" header="0.3" footer="0.3"/>
  <pageSetup scale="72" orientation="portrait" r:id="rId1"/>
  <rowBreaks count="1" manualBreakCount="1">
    <brk id="61" max="5" man="1"/>
  </rowBreaks>
  <ignoredErrors>
    <ignoredError sqref="E19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2"/>
  <sheetViews>
    <sheetView tabSelected="1" topLeftCell="A202" zoomScaleNormal="100" workbookViewId="0">
      <selection activeCell="D220" sqref="D220"/>
    </sheetView>
  </sheetViews>
  <sheetFormatPr baseColWidth="10" defaultColWidth="17.28515625" defaultRowHeight="15" x14ac:dyDescent="0.25"/>
  <cols>
    <col min="1" max="1" width="33.7109375" style="122" bestFit="1" customWidth="1"/>
    <col min="2" max="7" width="14.28515625" style="122" customWidth="1"/>
    <col min="8" max="16384" width="17.28515625" style="122"/>
  </cols>
  <sheetData>
    <row r="1" spans="1:7" ht="27" thickBot="1" x14ac:dyDescent="0.3">
      <c r="A1" s="316" t="s">
        <v>228</v>
      </c>
      <c r="B1" s="316"/>
      <c r="C1" s="316"/>
      <c r="D1" s="316"/>
      <c r="E1" s="316"/>
      <c r="F1" s="316"/>
      <c r="G1" s="316"/>
    </row>
    <row r="2" spans="1:7" ht="16.5" thickTop="1" thickBot="1" x14ac:dyDescent="0.3">
      <c r="A2" s="140"/>
      <c r="B2" s="140"/>
      <c r="C2" s="140"/>
      <c r="D2" s="140"/>
      <c r="E2" s="140"/>
      <c r="F2" s="239" t="s">
        <v>334</v>
      </c>
      <c r="G2" s="239"/>
    </row>
    <row r="3" spans="1:7" ht="19.5" thickTop="1" x14ac:dyDescent="0.25">
      <c r="A3" s="264" t="s">
        <v>229</v>
      </c>
      <c r="B3" s="265"/>
      <c r="C3" s="265"/>
      <c r="D3" s="265"/>
      <c r="E3" s="265"/>
      <c r="F3" s="265"/>
      <c r="G3" s="266"/>
    </row>
    <row r="4" spans="1:7" x14ac:dyDescent="0.25">
      <c r="A4" s="306" t="s">
        <v>230</v>
      </c>
      <c r="B4" s="308" t="s">
        <v>231</v>
      </c>
      <c r="C4" s="308" t="s">
        <v>232</v>
      </c>
      <c r="D4" s="308" t="s">
        <v>233</v>
      </c>
      <c r="E4" s="308" t="s">
        <v>234</v>
      </c>
      <c r="F4" s="141" t="s">
        <v>235</v>
      </c>
      <c r="G4" s="317" t="s">
        <v>236</v>
      </c>
    </row>
    <row r="5" spans="1:7" x14ac:dyDescent="0.25">
      <c r="A5" s="307"/>
      <c r="B5" s="309"/>
      <c r="C5" s="309"/>
      <c r="D5" s="309"/>
      <c r="E5" s="309"/>
      <c r="F5" s="142">
        <v>0.52</v>
      </c>
      <c r="G5" s="318"/>
    </row>
    <row r="6" spans="1:7" x14ac:dyDescent="0.25">
      <c r="A6" s="143"/>
      <c r="B6" s="144"/>
      <c r="C6" s="144"/>
      <c r="D6" s="144"/>
      <c r="E6" s="187">
        <f>((C6+D6)*B6)*11.5</f>
        <v>0</v>
      </c>
      <c r="F6" s="187">
        <f>E6*$F$5</f>
        <v>0</v>
      </c>
      <c r="G6" s="188">
        <f>E6+F6</f>
        <v>0</v>
      </c>
    </row>
    <row r="7" spans="1:7" x14ac:dyDescent="0.25">
      <c r="A7" s="143"/>
      <c r="B7" s="144"/>
      <c r="C7" s="144"/>
      <c r="D7" s="144"/>
      <c r="E7" s="187">
        <f>((C7+D7)*B7)*11.5</f>
        <v>0</v>
      </c>
      <c r="F7" s="187">
        <f>E7*$F$5</f>
        <v>0</v>
      </c>
      <c r="G7" s="188">
        <f>E7+F7</f>
        <v>0</v>
      </c>
    </row>
    <row r="8" spans="1:7" x14ac:dyDescent="0.25">
      <c r="A8" s="143"/>
      <c r="B8" s="144"/>
      <c r="C8" s="144"/>
      <c r="D8" s="144"/>
      <c r="E8" s="187">
        <f>((C8+D8)*B8)*11.5</f>
        <v>0</v>
      </c>
      <c r="F8" s="187">
        <f>E8*$F$5</f>
        <v>0</v>
      </c>
      <c r="G8" s="188">
        <f>E8+F8</f>
        <v>0</v>
      </c>
    </row>
    <row r="9" spans="1:7" x14ac:dyDescent="0.25">
      <c r="A9" s="143"/>
      <c r="B9" s="144"/>
      <c r="C9" s="144"/>
      <c r="D9" s="144"/>
      <c r="E9" s="187">
        <f>((C9+D9)*B9)*11.5</f>
        <v>0</v>
      </c>
      <c r="F9" s="187">
        <f>E9*$F$5</f>
        <v>0</v>
      </c>
      <c r="G9" s="188">
        <f>E9+F9</f>
        <v>0</v>
      </c>
    </row>
    <row r="10" spans="1:7" x14ac:dyDescent="0.25">
      <c r="A10" s="143"/>
      <c r="B10" s="144"/>
      <c r="C10" s="144"/>
      <c r="D10" s="144"/>
      <c r="E10" s="187">
        <f>((C10+D10)*B10)*11.5</f>
        <v>0</v>
      </c>
      <c r="F10" s="187">
        <f>E10*$F$5</f>
        <v>0</v>
      </c>
      <c r="G10" s="188">
        <f>E10+F10</f>
        <v>0</v>
      </c>
    </row>
    <row r="11" spans="1:7" ht="15.75" thickBot="1" x14ac:dyDescent="0.3">
      <c r="A11" s="145" t="s">
        <v>237</v>
      </c>
      <c r="B11" s="146"/>
      <c r="C11" s="146"/>
      <c r="D11" s="146"/>
      <c r="E11" s="189">
        <f>SUM(E6:E10)</f>
        <v>0</v>
      </c>
      <c r="F11" s="189">
        <f>SUM(F6:F10)</f>
        <v>0</v>
      </c>
      <c r="G11" s="190">
        <f>SUM(G6:G10)</f>
        <v>0</v>
      </c>
    </row>
    <row r="12" spans="1:7" ht="15.75" thickTop="1" x14ac:dyDescent="0.25">
      <c r="A12" s="148"/>
      <c r="B12" s="149"/>
      <c r="C12" s="149"/>
      <c r="D12" s="149"/>
      <c r="E12" s="149"/>
      <c r="F12" s="149"/>
      <c r="G12" s="149"/>
    </row>
    <row r="13" spans="1:7" ht="15.75" thickBot="1" x14ac:dyDescent="0.3">
      <c r="A13" s="150"/>
      <c r="B13" s="150"/>
      <c r="C13" s="150"/>
      <c r="D13" s="150"/>
      <c r="E13" s="150"/>
      <c r="F13" s="150"/>
      <c r="G13" s="150"/>
    </row>
    <row r="14" spans="1:7" ht="19.5" thickTop="1" x14ac:dyDescent="0.25">
      <c r="A14" s="264" t="s">
        <v>304</v>
      </c>
      <c r="B14" s="265"/>
      <c r="C14" s="265"/>
      <c r="D14" s="265"/>
      <c r="E14" s="265"/>
      <c r="F14" s="265"/>
      <c r="G14" s="266"/>
    </row>
    <row r="15" spans="1:7" x14ac:dyDescent="0.25">
      <c r="A15" s="306" t="s">
        <v>14</v>
      </c>
      <c r="B15" s="308" t="s">
        <v>231</v>
      </c>
      <c r="C15" s="308" t="s">
        <v>238</v>
      </c>
      <c r="D15" s="308" t="s">
        <v>17</v>
      </c>
      <c r="E15" s="310" t="s">
        <v>239</v>
      </c>
      <c r="F15" s="311"/>
      <c r="G15" s="312"/>
    </row>
    <row r="16" spans="1:7" x14ac:dyDescent="0.25">
      <c r="A16" s="307"/>
      <c r="B16" s="309"/>
      <c r="C16" s="309"/>
      <c r="D16" s="309"/>
      <c r="E16" s="313"/>
      <c r="F16" s="314"/>
      <c r="G16" s="315"/>
    </row>
    <row r="17" spans="1:7" x14ac:dyDescent="0.25">
      <c r="A17" s="143"/>
      <c r="B17" s="144"/>
      <c r="C17" s="144"/>
      <c r="D17" s="187">
        <f>+B17*C17</f>
        <v>0</v>
      </c>
      <c r="E17" s="274"/>
      <c r="F17" s="297"/>
      <c r="G17" s="275"/>
    </row>
    <row r="18" spans="1:7" x14ac:dyDescent="0.25">
      <c r="A18" s="143"/>
      <c r="B18" s="144"/>
      <c r="C18" s="144"/>
      <c r="D18" s="187">
        <f>+B18*C18</f>
        <v>0</v>
      </c>
      <c r="E18" s="274"/>
      <c r="F18" s="297"/>
      <c r="G18" s="275"/>
    </row>
    <row r="19" spans="1:7" x14ac:dyDescent="0.25">
      <c r="A19" s="143"/>
      <c r="B19" s="144"/>
      <c r="C19" s="144"/>
      <c r="D19" s="187">
        <f>+B19*C19</f>
        <v>0</v>
      </c>
      <c r="E19" s="274"/>
      <c r="F19" s="297"/>
      <c r="G19" s="275"/>
    </row>
    <row r="20" spans="1:7" x14ac:dyDescent="0.25">
      <c r="A20" s="143"/>
      <c r="B20" s="144"/>
      <c r="C20" s="144"/>
      <c r="D20" s="187">
        <f>+B20*C20</f>
        <v>0</v>
      </c>
      <c r="E20" s="274"/>
      <c r="F20" s="297"/>
      <c r="G20" s="275"/>
    </row>
    <row r="21" spans="1:7" x14ac:dyDescent="0.25">
      <c r="A21" s="143"/>
      <c r="B21" s="144"/>
      <c r="C21" s="144"/>
      <c r="D21" s="187">
        <f>+B21*C21</f>
        <v>0</v>
      </c>
      <c r="E21" s="274"/>
      <c r="F21" s="297"/>
      <c r="G21" s="275"/>
    </row>
    <row r="22" spans="1:7" ht="15.75" thickBot="1" x14ac:dyDescent="0.3">
      <c r="A22" s="145" t="s">
        <v>237</v>
      </c>
      <c r="B22" s="146"/>
      <c r="C22" s="146"/>
      <c r="D22" s="189">
        <f>SUM(D17:D21)</f>
        <v>0</v>
      </c>
      <c r="E22" s="151"/>
      <c r="F22" s="151"/>
      <c r="G22" s="152"/>
    </row>
    <row r="23" spans="1:7" ht="15.75" thickTop="1" x14ac:dyDescent="0.25">
      <c r="A23" s="150"/>
      <c r="B23" s="150"/>
      <c r="C23" s="150"/>
      <c r="D23" s="150"/>
      <c r="E23" s="150"/>
      <c r="F23" s="150"/>
      <c r="G23" s="150"/>
    </row>
    <row r="24" spans="1:7" ht="15.75" thickBot="1" x14ac:dyDescent="0.3">
      <c r="A24" s="150"/>
      <c r="B24" s="150"/>
      <c r="C24" s="150"/>
      <c r="D24" s="150"/>
      <c r="E24" s="150"/>
      <c r="F24" s="150"/>
      <c r="G24" s="150"/>
    </row>
    <row r="25" spans="1:7" ht="19.5" thickTop="1" x14ac:dyDescent="0.25">
      <c r="A25" s="264" t="s">
        <v>305</v>
      </c>
      <c r="B25" s="265"/>
      <c r="C25" s="265"/>
      <c r="D25" s="265"/>
      <c r="E25" s="265"/>
      <c r="F25" s="265"/>
      <c r="G25" s="266"/>
    </row>
    <row r="26" spans="1:7" x14ac:dyDescent="0.25">
      <c r="A26" s="306" t="s">
        <v>14</v>
      </c>
      <c r="B26" s="308" t="s">
        <v>231</v>
      </c>
      <c r="C26" s="308" t="s">
        <v>238</v>
      </c>
      <c r="D26" s="308" t="s">
        <v>17</v>
      </c>
      <c r="E26" s="310" t="s">
        <v>239</v>
      </c>
      <c r="F26" s="311"/>
      <c r="G26" s="312"/>
    </row>
    <row r="27" spans="1:7" x14ac:dyDescent="0.25">
      <c r="A27" s="307"/>
      <c r="B27" s="309"/>
      <c r="C27" s="309"/>
      <c r="D27" s="309"/>
      <c r="E27" s="313"/>
      <c r="F27" s="314"/>
      <c r="G27" s="315"/>
    </row>
    <row r="28" spans="1:7" x14ac:dyDescent="0.25">
      <c r="A28" s="143"/>
      <c r="B28" s="144"/>
      <c r="C28" s="144"/>
      <c r="D28" s="187">
        <f>+B28*C28</f>
        <v>0</v>
      </c>
      <c r="E28" s="274"/>
      <c r="F28" s="297"/>
      <c r="G28" s="275"/>
    </row>
    <row r="29" spans="1:7" x14ac:dyDescent="0.25">
      <c r="A29" s="143"/>
      <c r="B29" s="144"/>
      <c r="C29" s="144"/>
      <c r="D29" s="187">
        <f>+B29*C29</f>
        <v>0</v>
      </c>
      <c r="E29" s="274"/>
      <c r="F29" s="297"/>
      <c r="G29" s="275"/>
    </row>
    <row r="30" spans="1:7" x14ac:dyDescent="0.25">
      <c r="A30" s="143"/>
      <c r="B30" s="144"/>
      <c r="C30" s="144"/>
      <c r="D30" s="187">
        <f>+B30*C30</f>
        <v>0</v>
      </c>
      <c r="E30" s="274"/>
      <c r="F30" s="297"/>
      <c r="G30" s="275"/>
    </row>
    <row r="31" spans="1:7" x14ac:dyDescent="0.25">
      <c r="A31" s="143"/>
      <c r="B31" s="144"/>
      <c r="C31" s="144"/>
      <c r="D31" s="187">
        <f>+B31*C31</f>
        <v>0</v>
      </c>
      <c r="E31" s="274"/>
      <c r="F31" s="297"/>
      <c r="G31" s="275"/>
    </row>
    <row r="32" spans="1:7" x14ac:dyDescent="0.25">
      <c r="A32" s="143"/>
      <c r="B32" s="144"/>
      <c r="C32" s="144"/>
      <c r="D32" s="187">
        <f>+B32*C32</f>
        <v>0</v>
      </c>
      <c r="E32" s="274"/>
      <c r="F32" s="297"/>
      <c r="G32" s="275"/>
    </row>
    <row r="33" spans="1:7" ht="15.75" thickBot="1" x14ac:dyDescent="0.3">
      <c r="A33" s="145" t="s">
        <v>237</v>
      </c>
      <c r="B33" s="146"/>
      <c r="C33" s="146"/>
      <c r="D33" s="189">
        <f>SUM(D28:D32)</f>
        <v>0</v>
      </c>
      <c r="E33" s="151"/>
      <c r="F33" s="151"/>
      <c r="G33" s="152"/>
    </row>
    <row r="34" spans="1:7" ht="15.75" thickTop="1" x14ac:dyDescent="0.25">
      <c r="A34" s="150"/>
      <c r="B34" s="150"/>
      <c r="C34" s="150"/>
      <c r="D34" s="150"/>
      <c r="E34" s="150"/>
      <c r="F34" s="150"/>
      <c r="G34" s="150"/>
    </row>
    <row r="35" spans="1:7" ht="15.75" thickBot="1" x14ac:dyDescent="0.3">
      <c r="A35" s="150"/>
      <c r="B35" s="150"/>
      <c r="C35" s="150"/>
      <c r="D35" s="150"/>
      <c r="E35" s="150"/>
      <c r="F35" s="150"/>
      <c r="G35" s="150"/>
    </row>
    <row r="36" spans="1:7" ht="19.5" thickTop="1" x14ac:dyDescent="0.25">
      <c r="A36" s="264" t="s">
        <v>240</v>
      </c>
      <c r="B36" s="265"/>
      <c r="C36" s="265"/>
      <c r="D36" s="265"/>
      <c r="E36" s="265"/>
      <c r="F36" s="265"/>
      <c r="G36" s="266"/>
    </row>
    <row r="37" spans="1:7" x14ac:dyDescent="0.25">
      <c r="A37" s="153" t="s">
        <v>14</v>
      </c>
      <c r="B37" s="141" t="s">
        <v>241</v>
      </c>
      <c r="C37" s="141" t="s">
        <v>242</v>
      </c>
      <c r="D37" s="141" t="s">
        <v>243</v>
      </c>
      <c r="E37" s="141" t="s">
        <v>17</v>
      </c>
      <c r="F37" s="285" t="s">
        <v>239</v>
      </c>
      <c r="G37" s="286"/>
    </row>
    <row r="38" spans="1:7" x14ac:dyDescent="0.25">
      <c r="A38" s="143"/>
      <c r="B38" s="196"/>
      <c r="C38" s="196"/>
      <c r="D38" s="197"/>
      <c r="E38" s="187">
        <f>+C38*D38</f>
        <v>0</v>
      </c>
      <c r="F38" s="280"/>
      <c r="G38" s="281"/>
    </row>
    <row r="39" spans="1:7" x14ac:dyDescent="0.25">
      <c r="A39" s="143"/>
      <c r="B39" s="196"/>
      <c r="C39" s="196"/>
      <c r="D39" s="198"/>
      <c r="E39" s="187">
        <f>+C39*D39</f>
        <v>0</v>
      </c>
      <c r="F39" s="280"/>
      <c r="G39" s="281"/>
    </row>
    <row r="40" spans="1:7" x14ac:dyDescent="0.25">
      <c r="A40" s="143"/>
      <c r="B40" s="196"/>
      <c r="C40" s="196"/>
      <c r="D40" s="199"/>
      <c r="E40" s="187">
        <f>+C40*D40</f>
        <v>0</v>
      </c>
      <c r="F40" s="280"/>
      <c r="G40" s="281"/>
    </row>
    <row r="41" spans="1:7" x14ac:dyDescent="0.25">
      <c r="A41" s="143"/>
      <c r="B41" s="196"/>
      <c r="C41" s="196"/>
      <c r="D41" s="199"/>
      <c r="E41" s="187">
        <f>+C41*D41</f>
        <v>0</v>
      </c>
      <c r="F41" s="272"/>
      <c r="G41" s="273"/>
    </row>
    <row r="42" spans="1:7" x14ac:dyDescent="0.25">
      <c r="A42" s="143"/>
      <c r="B42" s="196"/>
      <c r="C42" s="196"/>
      <c r="D42" s="199"/>
      <c r="E42" s="187">
        <f>+C42*D42</f>
        <v>0</v>
      </c>
      <c r="F42" s="272"/>
      <c r="G42" s="273"/>
    </row>
    <row r="43" spans="1:7" ht="15.75" thickBot="1" x14ac:dyDescent="0.3">
      <c r="A43" s="145" t="s">
        <v>237</v>
      </c>
      <c r="B43" s="146"/>
      <c r="C43" s="146"/>
      <c r="D43" s="146"/>
      <c r="E43" s="189">
        <f>SUM(E38:E42)</f>
        <v>0</v>
      </c>
      <c r="F43" s="282"/>
      <c r="G43" s="284"/>
    </row>
    <row r="44" spans="1:7" ht="15.75" thickTop="1" x14ac:dyDescent="0.25">
      <c r="A44" s="150"/>
      <c r="B44" s="150"/>
      <c r="C44" s="150"/>
      <c r="D44" s="150"/>
      <c r="E44" s="150"/>
      <c r="F44" s="150"/>
      <c r="G44" s="150"/>
    </row>
    <row r="45" spans="1:7" ht="15.75" thickBot="1" x14ac:dyDescent="0.3">
      <c r="A45" s="150"/>
      <c r="B45" s="150"/>
      <c r="C45" s="150"/>
      <c r="D45" s="150"/>
      <c r="E45" s="150"/>
      <c r="F45" s="150"/>
      <c r="G45" s="150"/>
    </row>
    <row r="46" spans="1:7" ht="19.5" thickTop="1" x14ac:dyDescent="0.25">
      <c r="A46" s="264" t="s">
        <v>244</v>
      </c>
      <c r="B46" s="265"/>
      <c r="C46" s="265"/>
      <c r="D46" s="265"/>
      <c r="E46" s="265"/>
      <c r="F46" s="265"/>
      <c r="G46" s="266"/>
    </row>
    <row r="47" spans="1:7" x14ac:dyDescent="0.25">
      <c r="A47" s="153" t="s">
        <v>14</v>
      </c>
      <c r="B47" s="141" t="s">
        <v>241</v>
      </c>
      <c r="C47" s="141" t="s">
        <v>245</v>
      </c>
      <c r="D47" s="141" t="s">
        <v>246</v>
      </c>
      <c r="E47" s="141" t="s">
        <v>17</v>
      </c>
      <c r="F47" s="285" t="s">
        <v>239</v>
      </c>
      <c r="G47" s="286"/>
    </row>
    <row r="48" spans="1:7" x14ac:dyDescent="0.25">
      <c r="A48" s="143"/>
      <c r="B48" s="156"/>
      <c r="C48" s="144"/>
      <c r="D48" s="144"/>
      <c r="E48" s="187">
        <f>+C48*D48</f>
        <v>0</v>
      </c>
      <c r="F48" s="280"/>
      <c r="G48" s="281"/>
    </row>
    <row r="49" spans="1:7" x14ac:dyDescent="0.25">
      <c r="A49" s="143"/>
      <c r="B49" s="156"/>
      <c r="C49" s="144"/>
      <c r="D49" s="144"/>
      <c r="E49" s="187">
        <f t="shared" ref="E49:E54" si="0">+C49*D49</f>
        <v>0</v>
      </c>
      <c r="F49" s="280"/>
      <c r="G49" s="281"/>
    </row>
    <row r="50" spans="1:7" x14ac:dyDescent="0.25">
      <c r="A50" s="143"/>
      <c r="B50" s="156"/>
      <c r="C50" s="144"/>
      <c r="D50" s="144"/>
      <c r="E50" s="187">
        <f t="shared" si="0"/>
        <v>0</v>
      </c>
      <c r="F50" s="280"/>
      <c r="G50" s="281"/>
    </row>
    <row r="51" spans="1:7" x14ac:dyDescent="0.25">
      <c r="A51" s="143"/>
      <c r="B51" s="156"/>
      <c r="C51" s="144"/>
      <c r="D51" s="144"/>
      <c r="E51" s="187">
        <f t="shared" si="0"/>
        <v>0</v>
      </c>
      <c r="F51" s="280"/>
      <c r="G51" s="281"/>
    </row>
    <row r="52" spans="1:7" x14ac:dyDescent="0.25">
      <c r="A52" s="143"/>
      <c r="B52" s="156"/>
      <c r="C52" s="144"/>
      <c r="D52" s="144"/>
      <c r="E52" s="187">
        <f t="shared" si="0"/>
        <v>0</v>
      </c>
      <c r="F52" s="280"/>
      <c r="G52" s="281"/>
    </row>
    <row r="53" spans="1:7" x14ac:dyDescent="0.25">
      <c r="A53" s="143"/>
      <c r="B53" s="156"/>
      <c r="C53" s="144"/>
      <c r="D53" s="144"/>
      <c r="E53" s="187">
        <f t="shared" si="0"/>
        <v>0</v>
      </c>
      <c r="F53" s="280"/>
      <c r="G53" s="281"/>
    </row>
    <row r="54" spans="1:7" x14ac:dyDescent="0.25">
      <c r="A54" s="143"/>
      <c r="B54" s="156"/>
      <c r="C54" s="144"/>
      <c r="D54" s="144"/>
      <c r="E54" s="187">
        <f t="shared" si="0"/>
        <v>0</v>
      </c>
      <c r="F54" s="280"/>
      <c r="G54" s="281"/>
    </row>
    <row r="55" spans="1:7" ht="15.75" thickBot="1" x14ac:dyDescent="0.3">
      <c r="A55" s="145" t="s">
        <v>237</v>
      </c>
      <c r="B55" s="146"/>
      <c r="C55" s="146"/>
      <c r="D55" s="146"/>
      <c r="E55" s="189">
        <f>SUM(E48:E54)</f>
        <v>0</v>
      </c>
      <c r="F55" s="282"/>
      <c r="G55" s="284"/>
    </row>
    <row r="56" spans="1:7" ht="15.75" thickTop="1" x14ac:dyDescent="0.25">
      <c r="A56" s="150"/>
      <c r="B56" s="150"/>
      <c r="C56" s="150"/>
      <c r="D56" s="150"/>
      <c r="E56" s="150"/>
      <c r="F56" s="150"/>
      <c r="G56" s="150"/>
    </row>
    <row r="57" spans="1:7" ht="15.75" thickBot="1" x14ac:dyDescent="0.3">
      <c r="A57" s="150"/>
      <c r="B57" s="150"/>
      <c r="C57" s="150"/>
      <c r="D57" s="150"/>
      <c r="E57" s="150"/>
      <c r="F57" s="150"/>
      <c r="G57" s="150"/>
    </row>
    <row r="58" spans="1:7" ht="19.5" thickTop="1" x14ac:dyDescent="0.25">
      <c r="A58" s="264" t="s">
        <v>247</v>
      </c>
      <c r="B58" s="265"/>
      <c r="C58" s="265"/>
      <c r="D58" s="265"/>
      <c r="E58" s="265"/>
      <c r="F58" s="265"/>
      <c r="G58" s="266"/>
    </row>
    <row r="59" spans="1:7" x14ac:dyDescent="0.25">
      <c r="A59" s="153" t="s">
        <v>14</v>
      </c>
      <c r="B59" s="285" t="s">
        <v>241</v>
      </c>
      <c r="C59" s="305"/>
      <c r="D59" s="141" t="s">
        <v>246</v>
      </c>
      <c r="E59" s="141" t="s">
        <v>17</v>
      </c>
      <c r="F59" s="285" t="s">
        <v>239</v>
      </c>
      <c r="G59" s="286"/>
    </row>
    <row r="60" spans="1:7" x14ac:dyDescent="0.25">
      <c r="A60" s="154"/>
      <c r="B60" s="278"/>
      <c r="C60" s="279"/>
      <c r="D60" s="144"/>
      <c r="E60" s="187">
        <f>+D60</f>
        <v>0</v>
      </c>
      <c r="F60" s="280"/>
      <c r="G60" s="281"/>
    </row>
    <row r="61" spans="1:7" x14ac:dyDescent="0.25">
      <c r="A61" s="143"/>
      <c r="B61" s="278"/>
      <c r="C61" s="279"/>
      <c r="D61" s="144"/>
      <c r="E61" s="187">
        <f t="shared" ref="E61:E66" si="1">+D61</f>
        <v>0</v>
      </c>
      <c r="F61" s="280"/>
      <c r="G61" s="281"/>
    </row>
    <row r="62" spans="1:7" x14ac:dyDescent="0.25">
      <c r="A62" s="143"/>
      <c r="B62" s="278"/>
      <c r="C62" s="279"/>
      <c r="D62" s="144"/>
      <c r="E62" s="187">
        <f t="shared" si="1"/>
        <v>0</v>
      </c>
      <c r="F62" s="280"/>
      <c r="G62" s="281"/>
    </row>
    <row r="63" spans="1:7" x14ac:dyDescent="0.25">
      <c r="A63" s="143"/>
      <c r="B63" s="278"/>
      <c r="C63" s="279"/>
      <c r="D63" s="144"/>
      <c r="E63" s="187">
        <f t="shared" si="1"/>
        <v>0</v>
      </c>
      <c r="F63" s="280"/>
      <c r="G63" s="281"/>
    </row>
    <row r="64" spans="1:7" x14ac:dyDescent="0.25">
      <c r="A64" s="143"/>
      <c r="B64" s="278"/>
      <c r="C64" s="279"/>
      <c r="D64" s="144"/>
      <c r="E64" s="187">
        <f t="shared" si="1"/>
        <v>0</v>
      </c>
      <c r="F64" s="280"/>
      <c r="G64" s="281"/>
    </row>
    <row r="65" spans="1:7" x14ac:dyDescent="0.25">
      <c r="A65" s="143"/>
      <c r="B65" s="278"/>
      <c r="C65" s="279"/>
      <c r="D65" s="144"/>
      <c r="E65" s="187">
        <f t="shared" si="1"/>
        <v>0</v>
      </c>
      <c r="F65" s="280"/>
      <c r="G65" s="281"/>
    </row>
    <row r="66" spans="1:7" x14ac:dyDescent="0.25">
      <c r="A66" s="143"/>
      <c r="B66" s="278"/>
      <c r="C66" s="279"/>
      <c r="D66" s="144"/>
      <c r="E66" s="187">
        <f t="shared" si="1"/>
        <v>0</v>
      </c>
      <c r="F66" s="280"/>
      <c r="G66" s="281"/>
    </row>
    <row r="67" spans="1:7" ht="15.75" thickBot="1" x14ac:dyDescent="0.3">
      <c r="A67" s="145" t="s">
        <v>237</v>
      </c>
      <c r="B67" s="282"/>
      <c r="C67" s="283"/>
      <c r="D67" s="146"/>
      <c r="E67" s="189">
        <f>SUM(E60:E66)</f>
        <v>0</v>
      </c>
      <c r="F67" s="282"/>
      <c r="G67" s="284"/>
    </row>
    <row r="68" spans="1:7" ht="15.75" thickTop="1" x14ac:dyDescent="0.25">
      <c r="A68" s="28"/>
      <c r="B68" s="150"/>
      <c r="C68" s="150"/>
      <c r="D68" s="150"/>
      <c r="E68" s="150"/>
      <c r="F68" s="150"/>
      <c r="G68" s="150"/>
    </row>
    <row r="69" spans="1:7" ht="15.75" thickBot="1" x14ac:dyDescent="0.3">
      <c r="A69" s="157"/>
      <c r="B69" s="150"/>
      <c r="C69" s="150"/>
      <c r="D69" s="150"/>
      <c r="E69" s="150"/>
      <c r="F69" s="150"/>
      <c r="G69" s="150"/>
    </row>
    <row r="70" spans="1:7" ht="19.5" thickTop="1" x14ac:dyDescent="0.25">
      <c r="A70" s="264" t="s">
        <v>309</v>
      </c>
      <c r="B70" s="265"/>
      <c r="C70" s="265"/>
      <c r="D70" s="265"/>
      <c r="E70" s="265"/>
      <c r="F70" s="265"/>
      <c r="G70" s="266"/>
    </row>
    <row r="71" spans="1:7" x14ac:dyDescent="0.25">
      <c r="A71" s="153" t="s">
        <v>278</v>
      </c>
      <c r="B71" s="141" t="s">
        <v>241</v>
      </c>
      <c r="C71" s="141" t="s">
        <v>279</v>
      </c>
      <c r="D71" s="141" t="s">
        <v>280</v>
      </c>
      <c r="E71" s="141" t="s">
        <v>281</v>
      </c>
      <c r="F71" s="141" t="s">
        <v>17</v>
      </c>
      <c r="G71" s="158" t="s">
        <v>282</v>
      </c>
    </row>
    <row r="72" spans="1:7" x14ac:dyDescent="0.25">
      <c r="A72" s="143"/>
      <c r="B72" s="156"/>
      <c r="C72" s="156"/>
      <c r="D72" s="144"/>
      <c r="E72" s="144"/>
      <c r="F72" s="187">
        <f>+D72*E72</f>
        <v>0</v>
      </c>
      <c r="G72" s="159"/>
    </row>
    <row r="73" spans="1:7" x14ac:dyDescent="0.25">
      <c r="A73" s="160"/>
      <c r="B73" s="161"/>
      <c r="C73" s="162"/>
      <c r="D73" s="144"/>
      <c r="E73" s="144"/>
      <c r="F73" s="187">
        <f>+D73*E73</f>
        <v>0</v>
      </c>
      <c r="G73" s="159"/>
    </row>
    <row r="74" spans="1:7" ht="15.75" thickBot="1" x14ac:dyDescent="0.3">
      <c r="A74" s="145" t="s">
        <v>237</v>
      </c>
      <c r="B74" s="146"/>
      <c r="C74" s="146"/>
      <c r="D74" s="146"/>
      <c r="E74" s="146"/>
      <c r="F74" s="189">
        <f>SUM(F72:F73)</f>
        <v>0</v>
      </c>
      <c r="G74" s="147"/>
    </row>
    <row r="75" spans="1:7" ht="15.75" thickTop="1" x14ac:dyDescent="0.25">
      <c r="A75" s="150"/>
      <c r="B75" s="150"/>
      <c r="C75" s="150"/>
      <c r="D75" s="150"/>
      <c r="E75" s="150"/>
      <c r="F75" s="150"/>
      <c r="G75" s="150"/>
    </row>
    <row r="76" spans="1:7" ht="15.75" thickBot="1" x14ac:dyDescent="0.3">
      <c r="A76" s="150"/>
      <c r="B76" s="150"/>
      <c r="C76" s="150"/>
      <c r="D76" s="150"/>
      <c r="E76" s="150"/>
      <c r="F76" s="150"/>
      <c r="G76" s="150"/>
    </row>
    <row r="77" spans="1:7" ht="19.5" thickTop="1" x14ac:dyDescent="0.25">
      <c r="A77" s="264" t="s">
        <v>306</v>
      </c>
      <c r="B77" s="265"/>
      <c r="C77" s="265"/>
      <c r="D77" s="265"/>
      <c r="E77" s="265"/>
      <c r="F77" s="265"/>
      <c r="G77" s="266"/>
    </row>
    <row r="78" spans="1:7" x14ac:dyDescent="0.25">
      <c r="A78" s="153" t="s">
        <v>278</v>
      </c>
      <c r="B78" s="141" t="s">
        <v>241</v>
      </c>
      <c r="C78" s="141" t="s">
        <v>279</v>
      </c>
      <c r="D78" s="141" t="s">
        <v>280</v>
      </c>
      <c r="E78" s="141" t="s">
        <v>281</v>
      </c>
      <c r="F78" s="141" t="s">
        <v>17</v>
      </c>
      <c r="G78" s="158" t="s">
        <v>282</v>
      </c>
    </row>
    <row r="79" spans="1:7" x14ac:dyDescent="0.25">
      <c r="A79" s="143"/>
      <c r="B79" s="156"/>
      <c r="C79" s="156"/>
      <c r="D79" s="144"/>
      <c r="E79" s="144"/>
      <c r="F79" s="187">
        <f>+D79*E79</f>
        <v>0</v>
      </c>
      <c r="G79" s="159"/>
    </row>
    <row r="80" spans="1:7" x14ac:dyDescent="0.25">
      <c r="A80" s="160"/>
      <c r="B80" s="161"/>
      <c r="C80" s="162"/>
      <c r="D80" s="144"/>
      <c r="E80" s="144"/>
      <c r="F80" s="187">
        <f>+D80*E80</f>
        <v>0</v>
      </c>
      <c r="G80" s="159"/>
    </row>
    <row r="81" spans="1:7" ht="15.75" thickBot="1" x14ac:dyDescent="0.3">
      <c r="A81" s="145" t="s">
        <v>237</v>
      </c>
      <c r="B81" s="146"/>
      <c r="C81" s="146"/>
      <c r="D81" s="146"/>
      <c r="E81" s="146"/>
      <c r="F81" s="189">
        <f>SUM(F79:F80)</f>
        <v>0</v>
      </c>
      <c r="G81" s="147"/>
    </row>
    <row r="82" spans="1:7" ht="15.75" thickTop="1" x14ac:dyDescent="0.25">
      <c r="A82" s="150"/>
      <c r="B82" s="150"/>
      <c r="C82" s="150"/>
      <c r="D82" s="150"/>
      <c r="E82" s="150"/>
      <c r="F82" s="150"/>
      <c r="G82" s="150"/>
    </row>
    <row r="83" spans="1:7" ht="15.75" thickBot="1" x14ac:dyDescent="0.3">
      <c r="A83" s="157"/>
      <c r="B83" s="157"/>
      <c r="C83" s="157"/>
      <c r="D83" s="157"/>
      <c r="E83" s="157"/>
      <c r="F83" s="157"/>
      <c r="G83" s="157"/>
    </row>
    <row r="84" spans="1:7" ht="19.5" thickTop="1" x14ac:dyDescent="0.25">
      <c r="A84" s="264" t="s">
        <v>307</v>
      </c>
      <c r="B84" s="265"/>
      <c r="C84" s="265"/>
      <c r="D84" s="265"/>
      <c r="E84" s="265"/>
      <c r="F84" s="265"/>
      <c r="G84" s="266"/>
    </row>
    <row r="85" spans="1:7" ht="22.5" x14ac:dyDescent="0.25">
      <c r="A85" s="153" t="s">
        <v>241</v>
      </c>
      <c r="B85" s="141" t="s">
        <v>283</v>
      </c>
      <c r="C85" s="141" t="s">
        <v>284</v>
      </c>
      <c r="D85" s="141" t="s">
        <v>285</v>
      </c>
      <c r="E85" s="141" t="s">
        <v>286</v>
      </c>
      <c r="F85" s="141" t="s">
        <v>17</v>
      </c>
      <c r="G85" s="158" t="s">
        <v>239</v>
      </c>
    </row>
    <row r="86" spans="1:7" x14ac:dyDescent="0.25">
      <c r="A86" s="143"/>
      <c r="B86" s="156"/>
      <c r="C86" s="156"/>
      <c r="D86" s="144"/>
      <c r="E86" s="144"/>
      <c r="F86" s="187">
        <f>+D86*E86</f>
        <v>0</v>
      </c>
      <c r="G86" s="159"/>
    </row>
    <row r="87" spans="1:7" x14ac:dyDescent="0.25">
      <c r="A87" s="160"/>
      <c r="B87" s="163"/>
      <c r="C87" s="155"/>
      <c r="D87" s="144"/>
      <c r="E87" s="144"/>
      <c r="F87" s="187">
        <f>+D87*E87</f>
        <v>0</v>
      </c>
      <c r="G87" s="159"/>
    </row>
    <row r="88" spans="1:7" ht="15.75" thickBot="1" x14ac:dyDescent="0.3">
      <c r="A88" s="145" t="s">
        <v>237</v>
      </c>
      <c r="B88" s="146"/>
      <c r="C88" s="146"/>
      <c r="D88" s="146"/>
      <c r="E88" s="146"/>
      <c r="F88" s="189">
        <f>SUM(F86:F87)</f>
        <v>0</v>
      </c>
      <c r="G88" s="147"/>
    </row>
    <row r="89" spans="1:7" ht="15.75" thickTop="1" x14ac:dyDescent="0.25">
      <c r="A89" s="150"/>
      <c r="B89" s="150"/>
      <c r="C89" s="150"/>
      <c r="D89" s="150"/>
      <c r="E89" s="150"/>
      <c r="F89" s="150"/>
      <c r="G89" s="150"/>
    </row>
    <row r="90" spans="1:7" ht="15.75" thickBot="1" x14ac:dyDescent="0.3">
      <c r="A90" s="157"/>
      <c r="B90" s="157"/>
      <c r="C90" s="157"/>
      <c r="D90" s="157"/>
      <c r="E90" s="157"/>
      <c r="F90" s="157"/>
      <c r="G90" s="157"/>
    </row>
    <row r="91" spans="1:7" ht="19.5" thickTop="1" x14ac:dyDescent="0.25">
      <c r="A91" s="264" t="s">
        <v>308</v>
      </c>
      <c r="B91" s="265"/>
      <c r="C91" s="265"/>
      <c r="D91" s="265"/>
      <c r="E91" s="265"/>
      <c r="F91" s="265"/>
      <c r="G91" s="266"/>
    </row>
    <row r="92" spans="1:7" ht="22.5" x14ac:dyDescent="0.25">
      <c r="A92" s="153" t="s">
        <v>241</v>
      </c>
      <c r="B92" s="141" t="s">
        <v>283</v>
      </c>
      <c r="C92" s="141" t="s">
        <v>284</v>
      </c>
      <c r="D92" s="141" t="s">
        <v>285</v>
      </c>
      <c r="E92" s="141" t="s">
        <v>286</v>
      </c>
      <c r="F92" s="141" t="s">
        <v>17</v>
      </c>
      <c r="G92" s="158" t="s">
        <v>239</v>
      </c>
    </row>
    <row r="93" spans="1:7" x14ac:dyDescent="0.25">
      <c r="A93" s="143"/>
      <c r="B93" s="156"/>
      <c r="C93" s="156"/>
      <c r="D93" s="144"/>
      <c r="E93" s="144"/>
      <c r="F93" s="187">
        <f>+D93*E93</f>
        <v>0</v>
      </c>
      <c r="G93" s="159"/>
    </row>
    <row r="94" spans="1:7" x14ac:dyDescent="0.25">
      <c r="A94" s="160"/>
      <c r="B94" s="163"/>
      <c r="C94" s="155"/>
      <c r="D94" s="144"/>
      <c r="E94" s="144"/>
      <c r="F94" s="187">
        <f>+D94*E94</f>
        <v>0</v>
      </c>
      <c r="G94" s="159"/>
    </row>
    <row r="95" spans="1:7" ht="15.75" thickBot="1" x14ac:dyDescent="0.3">
      <c r="A95" s="145" t="s">
        <v>237</v>
      </c>
      <c r="B95" s="146"/>
      <c r="C95" s="146"/>
      <c r="D95" s="146"/>
      <c r="E95" s="146"/>
      <c r="F95" s="189">
        <f>SUM(F93:F94)</f>
        <v>0</v>
      </c>
      <c r="G95" s="147"/>
    </row>
    <row r="96" spans="1:7" ht="15.75" thickTop="1" x14ac:dyDescent="0.25">
      <c r="A96" s="150"/>
      <c r="B96" s="150"/>
      <c r="C96" s="150"/>
      <c r="D96" s="150"/>
      <c r="E96" s="150"/>
      <c r="F96" s="150"/>
      <c r="G96" s="150"/>
    </row>
    <row r="97" spans="1:7" ht="15.75" thickBot="1" x14ac:dyDescent="0.3">
      <c r="A97" s="157"/>
      <c r="B97" s="157"/>
      <c r="C97" s="157"/>
      <c r="D97" s="157"/>
      <c r="E97" s="157"/>
      <c r="F97" s="157"/>
      <c r="G97" s="157"/>
    </row>
    <row r="98" spans="1:7" ht="19.5" thickTop="1" x14ac:dyDescent="0.25">
      <c r="A98" s="264" t="s">
        <v>310</v>
      </c>
      <c r="B98" s="265"/>
      <c r="C98" s="265"/>
      <c r="D98" s="265"/>
      <c r="E98" s="265"/>
      <c r="F98" s="265"/>
      <c r="G98" s="266"/>
    </row>
    <row r="99" spans="1:7" x14ac:dyDescent="0.25">
      <c r="A99" s="153" t="s">
        <v>241</v>
      </c>
      <c r="B99" s="141" t="s">
        <v>287</v>
      </c>
      <c r="C99" s="141" t="s">
        <v>288</v>
      </c>
      <c r="D99" s="141" t="s">
        <v>289</v>
      </c>
      <c r="E99" s="141" t="s">
        <v>238</v>
      </c>
      <c r="F99" s="141" t="s">
        <v>17</v>
      </c>
      <c r="G99" s="158" t="s">
        <v>239</v>
      </c>
    </row>
    <row r="100" spans="1:7" x14ac:dyDescent="0.25">
      <c r="A100" s="143"/>
      <c r="B100" s="156"/>
      <c r="C100" s="156"/>
      <c r="D100" s="144"/>
      <c r="E100" s="144"/>
      <c r="F100" s="187">
        <f>+E100*D100</f>
        <v>0</v>
      </c>
      <c r="G100" s="159"/>
    </row>
    <row r="101" spans="1:7" x14ac:dyDescent="0.25">
      <c r="A101" s="143"/>
      <c r="B101" s="156"/>
      <c r="C101" s="156"/>
      <c r="D101" s="144"/>
      <c r="E101" s="144"/>
      <c r="F101" s="187">
        <f>+E101*D101</f>
        <v>0</v>
      </c>
      <c r="G101" s="159"/>
    </row>
    <row r="102" spans="1:7" ht="15.75" thickBot="1" x14ac:dyDescent="0.3">
      <c r="A102" s="145" t="s">
        <v>237</v>
      </c>
      <c r="B102" s="146"/>
      <c r="C102" s="146"/>
      <c r="D102" s="146"/>
      <c r="E102" s="146"/>
      <c r="F102" s="189">
        <f>SUM(F100:F101)</f>
        <v>0</v>
      </c>
      <c r="G102" s="147"/>
    </row>
    <row r="103" spans="1:7" ht="15.75" thickTop="1" x14ac:dyDescent="0.25">
      <c r="A103" s="28"/>
      <c r="B103" s="157"/>
      <c r="C103" s="157"/>
      <c r="D103" s="157"/>
      <c r="E103" s="157"/>
      <c r="F103" s="157"/>
      <c r="G103" s="157"/>
    </row>
    <row r="104" spans="1:7" ht="15.75" thickBot="1" x14ac:dyDescent="0.3">
      <c r="A104" s="157"/>
      <c r="B104" s="157"/>
      <c r="C104" s="157"/>
      <c r="D104" s="157"/>
      <c r="E104" s="157"/>
      <c r="F104" s="157"/>
      <c r="G104" s="157"/>
    </row>
    <row r="105" spans="1:7" ht="19.5" thickTop="1" x14ac:dyDescent="0.25">
      <c r="A105" s="264" t="s">
        <v>311</v>
      </c>
      <c r="B105" s="265"/>
      <c r="C105" s="265"/>
      <c r="D105" s="265"/>
      <c r="E105" s="265"/>
      <c r="F105" s="265"/>
      <c r="G105" s="266"/>
    </row>
    <row r="106" spans="1:7" x14ac:dyDescent="0.25">
      <c r="A106" s="153" t="s">
        <v>241</v>
      </c>
      <c r="B106" s="141" t="s">
        <v>287</v>
      </c>
      <c r="C106" s="141" t="s">
        <v>288</v>
      </c>
      <c r="D106" s="141" t="s">
        <v>289</v>
      </c>
      <c r="E106" s="141" t="s">
        <v>238</v>
      </c>
      <c r="F106" s="141" t="s">
        <v>17</v>
      </c>
      <c r="G106" s="158" t="s">
        <v>239</v>
      </c>
    </row>
    <row r="107" spans="1:7" x14ac:dyDescent="0.25">
      <c r="A107" s="143"/>
      <c r="B107" s="156"/>
      <c r="C107" s="156"/>
      <c r="D107" s="144"/>
      <c r="E107" s="144"/>
      <c r="F107" s="187">
        <f>+E107*D107</f>
        <v>0</v>
      </c>
      <c r="G107" s="159"/>
    </row>
    <row r="108" spans="1:7" x14ac:dyDescent="0.25">
      <c r="A108" s="143"/>
      <c r="B108" s="156"/>
      <c r="C108" s="156"/>
      <c r="D108" s="144"/>
      <c r="E108" s="144"/>
      <c r="F108" s="187">
        <f>+E108*D108</f>
        <v>0</v>
      </c>
      <c r="G108" s="159"/>
    </row>
    <row r="109" spans="1:7" ht="15.75" thickBot="1" x14ac:dyDescent="0.3">
      <c r="A109" s="145" t="s">
        <v>237</v>
      </c>
      <c r="B109" s="146"/>
      <c r="C109" s="146"/>
      <c r="D109" s="146"/>
      <c r="E109" s="146"/>
      <c r="F109" s="189">
        <f>SUM(F107:F108)</f>
        <v>0</v>
      </c>
      <c r="G109" s="147"/>
    </row>
    <row r="110" spans="1:7" ht="15.75" thickTop="1" x14ac:dyDescent="0.25">
      <c r="A110" s="28"/>
      <c r="B110" s="157"/>
      <c r="C110" s="157"/>
      <c r="D110" s="157"/>
      <c r="E110" s="157"/>
      <c r="F110" s="157"/>
      <c r="G110" s="157"/>
    </row>
    <row r="111" spans="1:7" ht="15.75" thickBot="1" x14ac:dyDescent="0.3">
      <c r="A111" s="157"/>
      <c r="B111" s="157"/>
      <c r="C111" s="157"/>
      <c r="D111" s="157"/>
      <c r="E111" s="157"/>
      <c r="F111" s="157"/>
      <c r="G111" s="157"/>
    </row>
    <row r="112" spans="1:7" ht="19.5" thickTop="1" x14ac:dyDescent="0.3">
      <c r="A112" s="267" t="s">
        <v>312</v>
      </c>
      <c r="B112" s="268"/>
      <c r="C112" s="268"/>
      <c r="D112" s="268"/>
      <c r="E112" s="268"/>
      <c r="F112" s="268"/>
      <c r="G112" s="269"/>
    </row>
    <row r="113" spans="1:7" x14ac:dyDescent="0.25">
      <c r="A113" s="153" t="s">
        <v>14</v>
      </c>
      <c r="B113" s="141" t="s">
        <v>241</v>
      </c>
      <c r="C113" s="141" t="s">
        <v>288</v>
      </c>
      <c r="D113" s="141" t="s">
        <v>290</v>
      </c>
      <c r="E113" s="141" t="s">
        <v>291</v>
      </c>
      <c r="F113" s="141" t="s">
        <v>17</v>
      </c>
      <c r="G113" s="158" t="s">
        <v>239</v>
      </c>
    </row>
    <row r="114" spans="1:7" x14ac:dyDescent="0.25">
      <c r="A114" s="143"/>
      <c r="B114" s="156"/>
      <c r="C114" s="156"/>
      <c r="D114" s="144"/>
      <c r="E114" s="144"/>
      <c r="F114" s="187">
        <f>+D114*E114</f>
        <v>0</v>
      </c>
      <c r="G114" s="270" t="s">
        <v>292</v>
      </c>
    </row>
    <row r="115" spans="1:7" x14ac:dyDescent="0.25">
      <c r="A115" s="143"/>
      <c r="B115" s="144"/>
      <c r="C115" s="156"/>
      <c r="D115" s="144"/>
      <c r="E115" s="144"/>
      <c r="F115" s="187">
        <f>+D115*E115</f>
        <v>0</v>
      </c>
      <c r="G115" s="271"/>
    </row>
    <row r="116" spans="1:7" ht="15.75" thickBot="1" x14ac:dyDescent="0.3">
      <c r="A116" s="145" t="s">
        <v>237</v>
      </c>
      <c r="B116" s="146"/>
      <c r="C116" s="146"/>
      <c r="D116" s="146"/>
      <c r="E116" s="164"/>
      <c r="F116" s="191">
        <f>SUM(F114:F115)</f>
        <v>0</v>
      </c>
      <c r="G116" s="165"/>
    </row>
    <row r="117" spans="1:7" ht="15.75" thickTop="1" x14ac:dyDescent="0.25">
      <c r="A117" s="150"/>
      <c r="B117" s="150"/>
      <c r="C117" s="150"/>
      <c r="D117" s="150"/>
      <c r="E117" s="150"/>
      <c r="F117" s="150"/>
      <c r="G117" s="150"/>
    </row>
    <row r="118" spans="1:7" ht="15.75" thickBot="1" x14ac:dyDescent="0.3">
      <c r="A118" s="150"/>
      <c r="B118" s="150"/>
      <c r="C118" s="150"/>
      <c r="D118" s="150"/>
      <c r="E118" s="150"/>
      <c r="F118" s="150"/>
      <c r="G118" s="150"/>
    </row>
    <row r="119" spans="1:7" ht="19.5" thickTop="1" x14ac:dyDescent="0.3">
      <c r="A119" s="267" t="s">
        <v>313</v>
      </c>
      <c r="B119" s="268"/>
      <c r="C119" s="268"/>
      <c r="D119" s="268"/>
      <c r="E119" s="268"/>
      <c r="F119" s="268"/>
      <c r="G119" s="269"/>
    </row>
    <row r="120" spans="1:7" x14ac:dyDescent="0.25">
      <c r="A120" s="153" t="s">
        <v>14</v>
      </c>
      <c r="B120" s="141" t="s">
        <v>241</v>
      </c>
      <c r="C120" s="141" t="s">
        <v>288</v>
      </c>
      <c r="D120" s="141" t="s">
        <v>290</v>
      </c>
      <c r="E120" s="141" t="s">
        <v>291</v>
      </c>
      <c r="F120" s="141" t="s">
        <v>17</v>
      </c>
      <c r="G120" s="158" t="s">
        <v>239</v>
      </c>
    </row>
    <row r="121" spans="1:7" x14ac:dyDescent="0.25">
      <c r="A121" s="143"/>
      <c r="B121" s="156"/>
      <c r="C121" s="156"/>
      <c r="D121" s="144"/>
      <c r="E121" s="144"/>
      <c r="F121" s="187">
        <f>+D121*E121</f>
        <v>0</v>
      </c>
      <c r="G121" s="270" t="s">
        <v>292</v>
      </c>
    </row>
    <row r="122" spans="1:7" x14ac:dyDescent="0.25">
      <c r="A122" s="143"/>
      <c r="B122" s="144"/>
      <c r="C122" s="156"/>
      <c r="D122" s="144"/>
      <c r="E122" s="144"/>
      <c r="F122" s="187">
        <f>+D122*E122</f>
        <v>0</v>
      </c>
      <c r="G122" s="271"/>
    </row>
    <row r="123" spans="1:7" ht="15.75" thickBot="1" x14ac:dyDescent="0.3">
      <c r="A123" s="145" t="s">
        <v>237</v>
      </c>
      <c r="B123" s="146"/>
      <c r="C123" s="146"/>
      <c r="D123" s="146"/>
      <c r="E123" s="164"/>
      <c r="F123" s="191">
        <f>SUM(F121:F122)</f>
        <v>0</v>
      </c>
      <c r="G123" s="165"/>
    </row>
    <row r="124" spans="1:7" ht="15.75" thickTop="1" x14ac:dyDescent="0.25">
      <c r="A124" s="150"/>
      <c r="B124" s="150"/>
      <c r="C124" s="150"/>
      <c r="D124" s="150"/>
      <c r="E124" s="150"/>
      <c r="F124" s="150"/>
      <c r="G124" s="150"/>
    </row>
    <row r="125" spans="1:7" ht="15.75" thickBot="1" x14ac:dyDescent="0.3">
      <c r="A125" s="150"/>
      <c r="B125" s="150"/>
      <c r="C125" s="150"/>
      <c r="D125" s="150"/>
      <c r="E125" s="150"/>
      <c r="F125" s="150"/>
      <c r="G125" s="150"/>
    </row>
    <row r="126" spans="1:7" ht="19.5" thickTop="1" x14ac:dyDescent="0.25">
      <c r="A126" s="264" t="s">
        <v>248</v>
      </c>
      <c r="B126" s="265"/>
      <c r="C126" s="265"/>
      <c r="D126" s="265"/>
      <c r="E126" s="265"/>
      <c r="F126" s="265"/>
      <c r="G126" s="266"/>
    </row>
    <row r="127" spans="1:7" x14ac:dyDescent="0.25">
      <c r="A127" s="153"/>
      <c r="B127" s="141" t="s">
        <v>249</v>
      </c>
      <c r="C127" s="141" t="s">
        <v>250</v>
      </c>
      <c r="D127" s="141" t="s">
        <v>251</v>
      </c>
      <c r="E127" s="141" t="s">
        <v>252</v>
      </c>
      <c r="F127" s="141" t="s">
        <v>253</v>
      </c>
      <c r="G127" s="158" t="s">
        <v>241</v>
      </c>
    </row>
    <row r="128" spans="1:7" x14ac:dyDescent="0.25">
      <c r="A128" s="29" t="s">
        <v>40</v>
      </c>
      <c r="B128" s="156"/>
      <c r="C128" s="156"/>
      <c r="D128" s="144"/>
      <c r="E128" s="144"/>
      <c r="F128" s="187">
        <f>+C128*E128*D128</f>
        <v>0</v>
      </c>
      <c r="G128" s="159"/>
    </row>
    <row r="129" spans="1:7" x14ac:dyDescent="0.25">
      <c r="A129" s="29" t="s">
        <v>39</v>
      </c>
      <c r="B129" s="156"/>
      <c r="C129" s="156"/>
      <c r="D129" s="144"/>
      <c r="E129" s="144"/>
      <c r="F129" s="187">
        <f>+C129*E129*D129</f>
        <v>0</v>
      </c>
      <c r="G129" s="159"/>
    </row>
    <row r="130" spans="1:7" ht="15.75" thickBot="1" x14ac:dyDescent="0.3">
      <c r="A130" s="145" t="s">
        <v>237</v>
      </c>
      <c r="B130" s="146"/>
      <c r="C130" s="146"/>
      <c r="D130" s="146"/>
      <c r="E130" s="146"/>
      <c r="F130" s="189">
        <f>SUM(F128:F129)</f>
        <v>0</v>
      </c>
      <c r="G130" s="147"/>
    </row>
    <row r="131" spans="1:7" ht="15.75" thickTop="1" x14ac:dyDescent="0.25">
      <c r="A131" s="157"/>
      <c r="B131" s="150"/>
      <c r="C131" s="150"/>
      <c r="D131" s="150"/>
      <c r="E131" s="150"/>
      <c r="F131" s="150"/>
      <c r="G131" s="150"/>
    </row>
    <row r="132" spans="1:7" ht="15.75" thickBot="1" x14ac:dyDescent="0.3">
      <c r="A132" s="157"/>
      <c r="B132" s="150"/>
      <c r="C132" s="150"/>
      <c r="D132" s="150"/>
      <c r="E132" s="150"/>
      <c r="F132" s="150"/>
      <c r="G132" s="150"/>
    </row>
    <row r="133" spans="1:7" ht="19.5" thickTop="1" x14ac:dyDescent="0.25">
      <c r="A133" s="264" t="s">
        <v>314</v>
      </c>
      <c r="B133" s="265"/>
      <c r="C133" s="265"/>
      <c r="D133" s="265"/>
      <c r="E133" s="265"/>
      <c r="F133" s="265"/>
      <c r="G133" s="266"/>
    </row>
    <row r="134" spans="1:7" x14ac:dyDescent="0.25">
      <c r="A134" s="153" t="s">
        <v>14</v>
      </c>
      <c r="B134" s="141" t="s">
        <v>254</v>
      </c>
      <c r="C134" s="141" t="s">
        <v>251</v>
      </c>
      <c r="D134" s="141" t="s">
        <v>246</v>
      </c>
      <c r="E134" s="141" t="s">
        <v>255</v>
      </c>
      <c r="F134" s="141" t="s">
        <v>253</v>
      </c>
      <c r="G134" s="158"/>
    </row>
    <row r="135" spans="1:7" x14ac:dyDescent="0.25">
      <c r="A135" s="17" t="s">
        <v>161</v>
      </c>
      <c r="B135" s="156"/>
      <c r="C135" s="156"/>
      <c r="D135" s="144"/>
      <c r="E135" s="144"/>
      <c r="F135" s="187">
        <f>+C135*D135</f>
        <v>0</v>
      </c>
      <c r="G135" s="159"/>
    </row>
    <row r="136" spans="1:7" x14ac:dyDescent="0.25">
      <c r="A136" s="17" t="s">
        <v>162</v>
      </c>
      <c r="B136" s="156"/>
      <c r="C136" s="156"/>
      <c r="D136" s="144"/>
      <c r="E136" s="144"/>
      <c r="F136" s="187">
        <f>+C136*D136</f>
        <v>0</v>
      </c>
      <c r="G136" s="159"/>
    </row>
    <row r="137" spans="1:7" x14ac:dyDescent="0.25">
      <c r="A137" s="17" t="s">
        <v>52</v>
      </c>
      <c r="B137" s="156"/>
      <c r="C137" s="156"/>
      <c r="D137" s="144"/>
      <c r="E137" s="144"/>
      <c r="F137" s="187">
        <f>+C137*D137</f>
        <v>0</v>
      </c>
      <c r="G137" s="159"/>
    </row>
    <row r="138" spans="1:7" x14ac:dyDescent="0.25">
      <c r="A138" s="17" t="s">
        <v>163</v>
      </c>
      <c r="B138" s="156"/>
      <c r="C138" s="156"/>
      <c r="D138" s="144"/>
      <c r="E138" s="144"/>
      <c r="F138" s="187">
        <f>+C138*D138</f>
        <v>0</v>
      </c>
      <c r="G138" s="159"/>
    </row>
    <row r="139" spans="1:7" ht="15.75" thickBot="1" x14ac:dyDescent="0.3">
      <c r="A139" s="145" t="s">
        <v>237</v>
      </c>
      <c r="B139" s="146"/>
      <c r="C139" s="146"/>
      <c r="D139" s="146"/>
      <c r="E139" s="146"/>
      <c r="F139" s="189">
        <f>SUM(F135:F138)</f>
        <v>0</v>
      </c>
      <c r="G139" s="147"/>
    </row>
    <row r="140" spans="1:7" ht="16.5" thickTop="1" thickBot="1" x14ac:dyDescent="0.3">
      <c r="A140" s="150"/>
      <c r="B140" s="150"/>
      <c r="C140" s="150"/>
      <c r="D140" s="150"/>
      <c r="E140" s="150"/>
      <c r="F140" s="150"/>
      <c r="G140" s="150"/>
    </row>
    <row r="141" spans="1:7" ht="19.5" thickTop="1" x14ac:dyDescent="0.25">
      <c r="A141" s="264" t="s">
        <v>256</v>
      </c>
      <c r="B141" s="265"/>
      <c r="C141" s="265"/>
      <c r="D141" s="265"/>
      <c r="E141" s="265"/>
      <c r="F141" s="265"/>
      <c r="G141" s="266"/>
    </row>
    <row r="142" spans="1:7" x14ac:dyDescent="0.25">
      <c r="A142" s="153"/>
      <c r="B142" s="141" t="s">
        <v>251</v>
      </c>
      <c r="C142" s="141" t="s">
        <v>257</v>
      </c>
      <c r="D142" s="141" t="s">
        <v>252</v>
      </c>
      <c r="E142" s="141" t="s">
        <v>237</v>
      </c>
      <c r="F142" s="285" t="s">
        <v>239</v>
      </c>
      <c r="G142" s="286"/>
    </row>
    <row r="143" spans="1:7" x14ac:dyDescent="0.25">
      <c r="A143" s="17" t="s">
        <v>24</v>
      </c>
      <c r="B143" s="156"/>
      <c r="C143" s="156"/>
      <c r="D143" s="144"/>
      <c r="E143" s="187">
        <f>(B143*C143)*D143</f>
        <v>0</v>
      </c>
      <c r="F143" s="274"/>
      <c r="G143" s="275"/>
    </row>
    <row r="144" spans="1:7" x14ac:dyDescent="0.25">
      <c r="A144" s="17" t="s">
        <v>25</v>
      </c>
      <c r="B144" s="156"/>
      <c r="C144" s="156"/>
      <c r="D144" s="144"/>
      <c r="E144" s="187">
        <f>(B144*C144)*D144</f>
        <v>0</v>
      </c>
      <c r="F144" s="274"/>
      <c r="G144" s="275"/>
    </row>
    <row r="145" spans="1:7" x14ac:dyDescent="0.25">
      <c r="A145" s="17" t="s">
        <v>26</v>
      </c>
      <c r="B145" s="156"/>
      <c r="C145" s="156"/>
      <c r="D145" s="144"/>
      <c r="E145" s="187">
        <f>(B145*C145)*D145</f>
        <v>0</v>
      </c>
      <c r="F145" s="274"/>
      <c r="G145" s="275"/>
    </row>
    <row r="146" spans="1:7" x14ac:dyDescent="0.25">
      <c r="A146" s="17" t="s">
        <v>27</v>
      </c>
      <c r="B146" s="156"/>
      <c r="C146" s="156"/>
      <c r="D146" s="144"/>
      <c r="E146" s="187">
        <f>(B146*C146)*D146</f>
        <v>0</v>
      </c>
      <c r="F146" s="274"/>
      <c r="G146" s="275"/>
    </row>
    <row r="147" spans="1:7" ht="15.75" thickBot="1" x14ac:dyDescent="0.3">
      <c r="A147" s="145" t="s">
        <v>237</v>
      </c>
      <c r="B147" s="146"/>
      <c r="C147" s="146"/>
      <c r="D147" s="146"/>
      <c r="E147" s="189">
        <f>SUM(E143:E146)</f>
        <v>0</v>
      </c>
      <c r="F147" s="282"/>
      <c r="G147" s="284"/>
    </row>
    <row r="148" spans="1:7" ht="15.75" thickTop="1" x14ac:dyDescent="0.25">
      <c r="A148" s="150"/>
      <c r="B148" s="150"/>
      <c r="C148" s="150"/>
      <c r="D148" s="150"/>
      <c r="E148" s="150"/>
      <c r="F148" s="150"/>
      <c r="G148" s="150"/>
    </row>
    <row r="149" spans="1:7" ht="15.75" thickBot="1" x14ac:dyDescent="0.3">
      <c r="A149" s="150"/>
      <c r="B149" s="150"/>
      <c r="C149" s="150"/>
      <c r="D149" s="150"/>
      <c r="E149" s="150"/>
      <c r="F149" s="150"/>
      <c r="G149" s="150"/>
    </row>
    <row r="150" spans="1:7" ht="18" thickTop="1" x14ac:dyDescent="0.25">
      <c r="A150" s="293" t="s">
        <v>258</v>
      </c>
      <c r="B150" s="294"/>
      <c r="C150" s="294"/>
      <c r="D150" s="294"/>
      <c r="E150" s="294"/>
      <c r="F150" s="294"/>
      <c r="G150" s="295"/>
    </row>
    <row r="151" spans="1:7" x14ac:dyDescent="0.25">
      <c r="A151" s="153" t="s">
        <v>14</v>
      </c>
      <c r="B151" s="141" t="s">
        <v>259</v>
      </c>
      <c r="C151" s="141" t="s">
        <v>260</v>
      </c>
      <c r="D151" s="141" t="s">
        <v>261</v>
      </c>
      <c r="E151" s="285" t="s">
        <v>262</v>
      </c>
      <c r="F151" s="296"/>
      <c r="G151" s="286"/>
    </row>
    <row r="152" spans="1:7" x14ac:dyDescent="0.25">
      <c r="A152" s="17" t="s">
        <v>164</v>
      </c>
      <c r="B152" s="144"/>
      <c r="C152" s="144"/>
      <c r="D152" s="187">
        <f>+B152*C152</f>
        <v>0</v>
      </c>
      <c r="E152" s="274"/>
      <c r="F152" s="297"/>
      <c r="G152" s="275"/>
    </row>
    <row r="153" spans="1:7" x14ac:dyDescent="0.25">
      <c r="A153" s="17" t="s">
        <v>30</v>
      </c>
      <c r="B153" s="144"/>
      <c r="C153" s="144"/>
      <c r="D153" s="187">
        <f t="shared" ref="D153:D161" si="2">+B153*C153</f>
        <v>0</v>
      </c>
      <c r="E153" s="274"/>
      <c r="F153" s="297"/>
      <c r="G153" s="275"/>
    </row>
    <row r="154" spans="1:7" x14ac:dyDescent="0.25">
      <c r="A154" s="17" t="s">
        <v>31</v>
      </c>
      <c r="B154" s="144"/>
      <c r="C154" s="144"/>
      <c r="D154" s="187">
        <f t="shared" si="2"/>
        <v>0</v>
      </c>
      <c r="E154" s="274"/>
      <c r="F154" s="297"/>
      <c r="G154" s="275"/>
    </row>
    <row r="155" spans="1:7" x14ac:dyDescent="0.25">
      <c r="A155" s="17" t="s">
        <v>32</v>
      </c>
      <c r="B155" s="144"/>
      <c r="C155" s="144"/>
      <c r="D155" s="187">
        <f t="shared" si="2"/>
        <v>0</v>
      </c>
      <c r="E155" s="274"/>
      <c r="F155" s="297"/>
      <c r="G155" s="275"/>
    </row>
    <row r="156" spans="1:7" x14ac:dyDescent="0.25">
      <c r="A156" s="17" t="s">
        <v>33</v>
      </c>
      <c r="B156" s="144"/>
      <c r="C156" s="144"/>
      <c r="D156" s="187">
        <f t="shared" si="2"/>
        <v>0</v>
      </c>
      <c r="E156" s="274"/>
      <c r="F156" s="297"/>
      <c r="G156" s="275"/>
    </row>
    <row r="157" spans="1:7" x14ac:dyDescent="0.25">
      <c r="A157" s="17" t="s">
        <v>165</v>
      </c>
      <c r="B157" s="144"/>
      <c r="C157" s="144"/>
      <c r="D157" s="187">
        <f t="shared" si="2"/>
        <v>0</v>
      </c>
      <c r="E157" s="274"/>
      <c r="F157" s="297"/>
      <c r="G157" s="275"/>
    </row>
    <row r="158" spans="1:7" x14ac:dyDescent="0.25">
      <c r="A158" s="17" t="s">
        <v>166</v>
      </c>
      <c r="B158" s="144"/>
      <c r="C158" s="144"/>
      <c r="D158" s="187">
        <f t="shared" si="2"/>
        <v>0</v>
      </c>
      <c r="E158" s="166"/>
      <c r="F158" s="167"/>
      <c r="G158" s="168"/>
    </row>
    <row r="159" spans="1:7" x14ac:dyDescent="0.25">
      <c r="A159" s="17" t="s">
        <v>29</v>
      </c>
      <c r="B159" s="144"/>
      <c r="C159" s="144"/>
      <c r="D159" s="187">
        <f t="shared" si="2"/>
        <v>0</v>
      </c>
      <c r="E159" s="166"/>
      <c r="F159" s="167"/>
      <c r="G159" s="168"/>
    </row>
    <row r="160" spans="1:7" x14ac:dyDescent="0.25">
      <c r="A160" s="17" t="s">
        <v>168</v>
      </c>
      <c r="B160" s="144"/>
      <c r="C160" s="144"/>
      <c r="D160" s="187">
        <f t="shared" si="2"/>
        <v>0</v>
      </c>
      <c r="E160" s="274"/>
      <c r="F160" s="297"/>
      <c r="G160" s="275"/>
    </row>
    <row r="161" spans="1:7" x14ac:dyDescent="0.25">
      <c r="A161" s="17" t="s">
        <v>315</v>
      </c>
      <c r="B161" s="144"/>
      <c r="C161" s="144"/>
      <c r="D161" s="187">
        <f t="shared" si="2"/>
        <v>0</v>
      </c>
      <c r="E161" s="166"/>
      <c r="F161" s="167"/>
      <c r="G161" s="168"/>
    </row>
    <row r="162" spans="1:7" ht="15.75" thickBot="1" x14ac:dyDescent="0.3">
      <c r="A162" s="145" t="s">
        <v>237</v>
      </c>
      <c r="B162" s="164"/>
      <c r="C162" s="164"/>
      <c r="D162" s="191">
        <f>SUM(D152:D161)</f>
        <v>0</v>
      </c>
      <c r="E162" s="301"/>
      <c r="F162" s="301"/>
      <c r="G162" s="302"/>
    </row>
    <row r="163" spans="1:7" ht="15.75" thickTop="1" x14ac:dyDescent="0.25">
      <c r="A163" s="150"/>
      <c r="B163" s="150"/>
      <c r="C163" s="150"/>
      <c r="D163" s="150"/>
      <c r="E163" s="150"/>
      <c r="F163" s="150"/>
      <c r="G163" s="150"/>
    </row>
    <row r="164" spans="1:7" ht="15.75" thickBot="1" x14ac:dyDescent="0.3">
      <c r="A164" s="150"/>
      <c r="B164" s="150"/>
      <c r="C164" s="150"/>
      <c r="D164" s="150"/>
      <c r="E164" s="150"/>
      <c r="F164" s="150"/>
      <c r="G164" s="150"/>
    </row>
    <row r="165" spans="1:7" ht="19.5" thickTop="1" x14ac:dyDescent="0.25">
      <c r="A165" s="298" t="s">
        <v>316</v>
      </c>
      <c r="B165" s="299"/>
      <c r="C165" s="299"/>
      <c r="D165" s="299"/>
      <c r="E165" s="299"/>
      <c r="F165" s="299"/>
      <c r="G165" s="300"/>
    </row>
    <row r="166" spans="1:7" ht="22.5" x14ac:dyDescent="0.25">
      <c r="A166" s="153" t="s">
        <v>14</v>
      </c>
      <c r="B166" s="141" t="s">
        <v>263</v>
      </c>
      <c r="C166" s="141" t="s">
        <v>264</v>
      </c>
      <c r="D166" s="141" t="s">
        <v>238</v>
      </c>
      <c r="E166" s="141" t="s">
        <v>17</v>
      </c>
      <c r="F166" s="285" t="s">
        <v>239</v>
      </c>
      <c r="G166" s="286"/>
    </row>
    <row r="167" spans="1:7" x14ac:dyDescent="0.25">
      <c r="A167" s="29" t="s">
        <v>265</v>
      </c>
      <c r="B167" s="156"/>
      <c r="C167" s="144"/>
      <c r="D167" s="144"/>
      <c r="E167" s="187">
        <f t="shared" ref="E167:E172" si="3">+D167*C167</f>
        <v>0</v>
      </c>
      <c r="F167" s="272"/>
      <c r="G167" s="273"/>
    </row>
    <row r="168" spans="1:7" x14ac:dyDescent="0.25">
      <c r="A168" s="29" t="s">
        <v>266</v>
      </c>
      <c r="B168" s="156"/>
      <c r="C168" s="144"/>
      <c r="D168" s="144"/>
      <c r="E168" s="187">
        <f t="shared" si="3"/>
        <v>0</v>
      </c>
      <c r="F168" s="272"/>
      <c r="G168" s="273"/>
    </row>
    <row r="169" spans="1:7" x14ac:dyDescent="0.25">
      <c r="A169" s="29" t="s">
        <v>267</v>
      </c>
      <c r="B169" s="156"/>
      <c r="C169" s="144"/>
      <c r="D169" s="144"/>
      <c r="E169" s="187">
        <f t="shared" si="3"/>
        <v>0</v>
      </c>
      <c r="F169" s="272"/>
      <c r="G169" s="273"/>
    </row>
    <row r="170" spans="1:7" x14ac:dyDescent="0.25">
      <c r="A170" s="29" t="s">
        <v>268</v>
      </c>
      <c r="B170" s="156"/>
      <c r="C170" s="144"/>
      <c r="D170" s="144"/>
      <c r="E170" s="187">
        <f t="shared" si="3"/>
        <v>0</v>
      </c>
      <c r="F170" s="272"/>
      <c r="G170" s="273"/>
    </row>
    <row r="171" spans="1:7" x14ac:dyDescent="0.25">
      <c r="A171" s="29" t="s">
        <v>269</v>
      </c>
      <c r="B171" s="156"/>
      <c r="C171" s="144"/>
      <c r="D171" s="144"/>
      <c r="E171" s="187">
        <f t="shared" si="3"/>
        <v>0</v>
      </c>
      <c r="F171" s="272"/>
      <c r="G171" s="273"/>
    </row>
    <row r="172" spans="1:7" x14ac:dyDescent="0.25">
      <c r="A172" s="29" t="s">
        <v>270</v>
      </c>
      <c r="B172" s="156"/>
      <c r="C172" s="144"/>
      <c r="D172" s="144"/>
      <c r="E172" s="187">
        <f t="shared" si="3"/>
        <v>0</v>
      </c>
      <c r="F172" s="272"/>
      <c r="G172" s="273"/>
    </row>
    <row r="173" spans="1:7" ht="15.75" thickBot="1" x14ac:dyDescent="0.3">
      <c r="A173" s="145" t="s">
        <v>237</v>
      </c>
      <c r="B173" s="146"/>
      <c r="C173" s="146"/>
      <c r="D173" s="146"/>
      <c r="E173" s="189">
        <f>SUM(E167:E172)</f>
        <v>0</v>
      </c>
      <c r="F173" s="282"/>
      <c r="G173" s="284"/>
    </row>
    <row r="174" spans="1:7" ht="15.75" thickTop="1" x14ac:dyDescent="0.25">
      <c r="A174" s="150"/>
      <c r="B174" s="150"/>
      <c r="C174" s="150"/>
      <c r="D174" s="150"/>
      <c r="E174" s="150"/>
      <c r="F174" s="150"/>
      <c r="G174" s="150"/>
    </row>
    <row r="175" spans="1:7" ht="15.75" thickBot="1" x14ac:dyDescent="0.3">
      <c r="A175" s="150"/>
      <c r="B175" s="150"/>
      <c r="C175" s="150"/>
      <c r="D175" s="150"/>
      <c r="E175" s="150"/>
      <c r="F175" s="150"/>
      <c r="G175" s="150"/>
    </row>
    <row r="176" spans="1:7" ht="19.5" thickTop="1" x14ac:dyDescent="0.25">
      <c r="A176" s="264" t="s">
        <v>271</v>
      </c>
      <c r="B176" s="265"/>
      <c r="C176" s="265"/>
      <c r="D176" s="265"/>
      <c r="E176" s="265"/>
      <c r="F176" s="265"/>
      <c r="G176" s="266"/>
    </row>
    <row r="177" spans="1:7" x14ac:dyDescent="0.25">
      <c r="A177" s="153"/>
      <c r="B177" s="285" t="s">
        <v>272</v>
      </c>
      <c r="C177" s="305"/>
      <c r="D177" s="141" t="s">
        <v>251</v>
      </c>
      <c r="E177" s="141" t="s">
        <v>246</v>
      </c>
      <c r="F177" s="141" t="s">
        <v>237</v>
      </c>
      <c r="G177" s="169" t="s">
        <v>239</v>
      </c>
    </row>
    <row r="178" spans="1:7" x14ac:dyDescent="0.25">
      <c r="A178" s="29" t="s">
        <v>35</v>
      </c>
      <c r="B178" s="278"/>
      <c r="C178" s="279"/>
      <c r="D178" s="144"/>
      <c r="E178" s="144"/>
      <c r="F178" s="187">
        <f>E178*D178</f>
        <v>0</v>
      </c>
      <c r="G178" s="159"/>
    </row>
    <row r="179" spans="1:7" x14ac:dyDescent="0.25">
      <c r="A179" s="29" t="s">
        <v>273</v>
      </c>
      <c r="B179" s="278"/>
      <c r="C179" s="279"/>
      <c r="D179" s="144"/>
      <c r="E179" s="144"/>
      <c r="F179" s="187">
        <f>E179*D179</f>
        <v>0</v>
      </c>
      <c r="G179" s="159"/>
    </row>
    <row r="180" spans="1:7" ht="38.25" x14ac:dyDescent="0.25">
      <c r="A180" s="30" t="s">
        <v>274</v>
      </c>
      <c r="B180" s="278"/>
      <c r="C180" s="279"/>
      <c r="D180" s="144"/>
      <c r="E180" s="144"/>
      <c r="F180" s="187">
        <f>E180*D180</f>
        <v>0</v>
      </c>
      <c r="G180" s="159"/>
    </row>
    <row r="181" spans="1:7" ht="15.75" thickBot="1" x14ac:dyDescent="0.3">
      <c r="A181" s="145" t="s">
        <v>237</v>
      </c>
      <c r="B181" s="164"/>
      <c r="C181" s="170"/>
      <c r="D181" s="146"/>
      <c r="E181" s="146"/>
      <c r="F181" s="189">
        <f>SUM(F178:F180)</f>
        <v>0</v>
      </c>
      <c r="G181" s="147"/>
    </row>
    <row r="182" spans="1:7" ht="15.75" thickTop="1" x14ac:dyDescent="0.25">
      <c r="A182" s="150"/>
      <c r="B182" s="150"/>
      <c r="C182" s="150"/>
      <c r="D182" s="150"/>
      <c r="E182" s="150"/>
      <c r="F182" s="150"/>
      <c r="G182" s="150"/>
    </row>
    <row r="183" spans="1:7" ht="15.75" thickBot="1" x14ac:dyDescent="0.3">
      <c r="A183" s="150"/>
      <c r="B183" s="150"/>
      <c r="C183" s="150"/>
      <c r="D183" s="150"/>
      <c r="E183" s="150"/>
      <c r="F183" s="150"/>
      <c r="G183" s="150"/>
    </row>
    <row r="184" spans="1:7" ht="19.5" thickTop="1" x14ac:dyDescent="0.3">
      <c r="A184" s="267" t="s">
        <v>275</v>
      </c>
      <c r="B184" s="268"/>
      <c r="C184" s="268"/>
      <c r="D184" s="268"/>
      <c r="E184" s="268"/>
      <c r="F184" s="268"/>
      <c r="G184" s="269"/>
    </row>
    <row r="185" spans="1:7" x14ac:dyDescent="0.25">
      <c r="A185" s="171" t="s">
        <v>14</v>
      </c>
      <c r="B185" s="172" t="s">
        <v>241</v>
      </c>
      <c r="C185" s="172" t="s">
        <v>251</v>
      </c>
      <c r="D185" s="172" t="s">
        <v>238</v>
      </c>
      <c r="E185" s="172" t="s">
        <v>17</v>
      </c>
      <c r="F185" s="287" t="s">
        <v>239</v>
      </c>
      <c r="G185" s="288"/>
    </row>
    <row r="186" spans="1:7" x14ac:dyDescent="0.25">
      <c r="A186" s="17" t="s">
        <v>39</v>
      </c>
      <c r="B186" s="144"/>
      <c r="C186" s="144"/>
      <c r="D186" s="144"/>
      <c r="E186" s="187">
        <f>+C186*D186</f>
        <v>0</v>
      </c>
      <c r="F186" s="289" t="s">
        <v>276</v>
      </c>
      <c r="G186" s="290"/>
    </row>
    <row r="187" spans="1:7" x14ac:dyDescent="0.25">
      <c r="A187" s="17" t="s">
        <v>40</v>
      </c>
      <c r="B187" s="144"/>
      <c r="C187" s="144"/>
      <c r="D187" s="144"/>
      <c r="E187" s="187">
        <f t="shared" ref="E187:E193" si="4">+C187*D187</f>
        <v>0</v>
      </c>
      <c r="F187" s="291"/>
      <c r="G187" s="292"/>
    </row>
    <row r="188" spans="1:7" x14ac:dyDescent="0.25">
      <c r="A188" s="17" t="s">
        <v>41</v>
      </c>
      <c r="B188" s="144"/>
      <c r="C188" s="144"/>
      <c r="D188" s="144"/>
      <c r="E188" s="187">
        <f t="shared" si="4"/>
        <v>0</v>
      </c>
      <c r="F188" s="291"/>
      <c r="G188" s="292"/>
    </row>
    <row r="189" spans="1:7" x14ac:dyDescent="0.25">
      <c r="A189" s="17" t="s">
        <v>42</v>
      </c>
      <c r="B189" s="144"/>
      <c r="C189" s="144"/>
      <c r="D189" s="144"/>
      <c r="E189" s="187">
        <f t="shared" si="4"/>
        <v>0</v>
      </c>
      <c r="F189" s="291"/>
      <c r="G189" s="292"/>
    </row>
    <row r="190" spans="1:7" x14ac:dyDescent="0.25">
      <c r="A190" s="17" t="s">
        <v>43</v>
      </c>
      <c r="B190" s="144"/>
      <c r="C190" s="144"/>
      <c r="D190" s="144"/>
      <c r="E190" s="187">
        <f t="shared" si="4"/>
        <v>0</v>
      </c>
      <c r="F190" s="291"/>
      <c r="G190" s="292"/>
    </row>
    <row r="191" spans="1:7" x14ac:dyDescent="0.25">
      <c r="A191" s="17" t="s">
        <v>44</v>
      </c>
      <c r="B191" s="144"/>
      <c r="C191" s="144"/>
      <c r="D191" s="144"/>
      <c r="E191" s="187">
        <f t="shared" si="4"/>
        <v>0</v>
      </c>
      <c r="F191" s="291"/>
      <c r="G191" s="292"/>
    </row>
    <row r="192" spans="1:7" x14ac:dyDescent="0.25">
      <c r="A192" s="17" t="s">
        <v>45</v>
      </c>
      <c r="B192" s="144"/>
      <c r="C192" s="144"/>
      <c r="D192" s="144"/>
      <c r="E192" s="187">
        <f t="shared" si="4"/>
        <v>0</v>
      </c>
      <c r="F192" s="291"/>
      <c r="G192" s="292"/>
    </row>
    <row r="193" spans="1:7" x14ac:dyDescent="0.25">
      <c r="A193" s="17" t="s">
        <v>46</v>
      </c>
      <c r="B193" s="144"/>
      <c r="C193" s="144"/>
      <c r="D193" s="144"/>
      <c r="E193" s="187">
        <f t="shared" si="4"/>
        <v>0</v>
      </c>
      <c r="F193" s="291"/>
      <c r="G193" s="292"/>
    </row>
    <row r="194" spans="1:7" ht="15.75" thickBot="1" x14ac:dyDescent="0.3">
      <c r="A194" s="145" t="s">
        <v>237</v>
      </c>
      <c r="B194" s="146"/>
      <c r="C194" s="146"/>
      <c r="D194" s="146"/>
      <c r="E194" s="189">
        <f>SUM(E186:E193)</f>
        <v>0</v>
      </c>
      <c r="F194" s="282"/>
      <c r="G194" s="284"/>
    </row>
    <row r="195" spans="1:7" ht="15.75" thickTop="1" x14ac:dyDescent="0.25">
      <c r="A195" s="150"/>
      <c r="B195" s="150"/>
      <c r="C195" s="150"/>
      <c r="D195" s="150"/>
      <c r="E195" s="150"/>
      <c r="F195" s="150"/>
      <c r="G195" s="150"/>
    </row>
    <row r="196" spans="1:7" ht="15.75" thickBot="1" x14ac:dyDescent="0.3">
      <c r="A196" s="28"/>
      <c r="B196" s="150"/>
      <c r="C196" s="150"/>
      <c r="D196" s="150"/>
      <c r="E196" s="150"/>
      <c r="F196" s="150"/>
      <c r="G196" s="150"/>
    </row>
    <row r="197" spans="1:7" ht="19.5" thickTop="1" x14ac:dyDescent="0.3">
      <c r="A197" s="267" t="s">
        <v>317</v>
      </c>
      <c r="B197" s="268"/>
      <c r="C197" s="268"/>
      <c r="D197" s="268"/>
      <c r="E197" s="268"/>
      <c r="F197" s="268"/>
      <c r="G197" s="269"/>
    </row>
    <row r="198" spans="1:7" x14ac:dyDescent="0.25">
      <c r="A198" s="171" t="s">
        <v>14</v>
      </c>
      <c r="B198" s="172" t="s">
        <v>241</v>
      </c>
      <c r="C198" s="172" t="s">
        <v>251</v>
      </c>
      <c r="D198" s="172" t="s">
        <v>238</v>
      </c>
      <c r="E198" s="172" t="s">
        <v>17</v>
      </c>
      <c r="F198" s="287" t="s">
        <v>239</v>
      </c>
      <c r="G198" s="288"/>
    </row>
    <row r="199" spans="1:7" x14ac:dyDescent="0.25">
      <c r="A199" s="29" t="s">
        <v>277</v>
      </c>
      <c r="B199" s="144"/>
      <c r="C199" s="144"/>
      <c r="D199" s="144"/>
      <c r="E199" s="187">
        <f>+C199*D199</f>
        <v>0</v>
      </c>
      <c r="F199" s="289" t="s">
        <v>276</v>
      </c>
      <c r="G199" s="290"/>
    </row>
    <row r="200" spans="1:7" x14ac:dyDescent="0.25">
      <c r="A200" s="29" t="s">
        <v>48</v>
      </c>
      <c r="B200" s="144"/>
      <c r="C200" s="144"/>
      <c r="D200" s="144"/>
      <c r="E200" s="187">
        <f>+C200*D200</f>
        <v>0</v>
      </c>
      <c r="F200" s="291"/>
      <c r="G200" s="292"/>
    </row>
    <row r="201" spans="1:7" x14ac:dyDescent="0.25">
      <c r="A201" s="29" t="s">
        <v>49</v>
      </c>
      <c r="B201" s="144"/>
      <c r="C201" s="144"/>
      <c r="D201" s="144"/>
      <c r="E201" s="187">
        <f>+C201*D201</f>
        <v>0</v>
      </c>
      <c r="F201" s="291"/>
      <c r="G201" s="292"/>
    </row>
    <row r="202" spans="1:7" ht="15.75" thickBot="1" x14ac:dyDescent="0.3">
      <c r="A202" s="145" t="s">
        <v>237</v>
      </c>
      <c r="B202" s="146"/>
      <c r="C202" s="146"/>
      <c r="D202" s="146"/>
      <c r="E202" s="189">
        <f>SUM(E199:E201)</f>
        <v>0</v>
      </c>
      <c r="F202" s="146"/>
      <c r="G202" s="147"/>
    </row>
    <row r="203" spans="1:7" ht="15.75" thickTop="1" x14ac:dyDescent="0.25">
      <c r="A203" s="157"/>
      <c r="B203" s="150"/>
      <c r="C203" s="150"/>
      <c r="D203" s="150"/>
      <c r="E203" s="150"/>
      <c r="F203" s="150"/>
      <c r="G203" s="150"/>
    </row>
    <row r="204" spans="1:7" ht="15.75" thickBot="1" x14ac:dyDescent="0.3">
      <c r="A204" s="157"/>
      <c r="B204" s="150"/>
      <c r="C204" s="150"/>
      <c r="D204" s="150"/>
      <c r="E204" s="150"/>
      <c r="F204" s="150"/>
      <c r="G204" s="150"/>
    </row>
    <row r="205" spans="1:7" ht="20.25" thickTop="1" thickBot="1" x14ac:dyDescent="0.35">
      <c r="A205" s="267" t="s">
        <v>318</v>
      </c>
      <c r="B205" s="268"/>
      <c r="C205" s="268"/>
      <c r="D205" s="268"/>
      <c r="E205" s="268"/>
      <c r="F205" s="268"/>
      <c r="G205" s="269"/>
    </row>
    <row r="206" spans="1:7" ht="15.75" thickTop="1" x14ac:dyDescent="0.25">
      <c r="A206" s="173" t="s">
        <v>14</v>
      </c>
      <c r="B206" s="174" t="s">
        <v>241</v>
      </c>
      <c r="C206" s="174" t="s">
        <v>251</v>
      </c>
      <c r="D206" s="174" t="s">
        <v>238</v>
      </c>
      <c r="E206" s="174" t="s">
        <v>17</v>
      </c>
      <c r="F206" s="303" t="s">
        <v>239</v>
      </c>
      <c r="G206" s="304"/>
    </row>
    <row r="207" spans="1:7" x14ac:dyDescent="0.25">
      <c r="A207" s="17" t="s">
        <v>56</v>
      </c>
      <c r="B207" s="175"/>
      <c r="C207" s="144"/>
      <c r="D207" s="144"/>
      <c r="E207" s="187">
        <f>+C207*D207</f>
        <v>0</v>
      </c>
      <c r="F207" s="272"/>
      <c r="G207" s="273"/>
    </row>
    <row r="208" spans="1:7" x14ac:dyDescent="0.25">
      <c r="A208" s="17" t="s">
        <v>170</v>
      </c>
      <c r="B208" s="175"/>
      <c r="C208" s="144"/>
      <c r="D208" s="144"/>
      <c r="E208" s="187">
        <f t="shared" ref="E208:E228" si="5">+C208*D208</f>
        <v>0</v>
      </c>
      <c r="F208" s="272"/>
      <c r="G208" s="273"/>
    </row>
    <row r="209" spans="1:7" x14ac:dyDescent="0.25">
      <c r="A209" s="17" t="s">
        <v>63</v>
      </c>
      <c r="B209" s="175"/>
      <c r="C209" s="144"/>
      <c r="D209" s="144"/>
      <c r="E209" s="187">
        <f t="shared" si="5"/>
        <v>0</v>
      </c>
      <c r="F209" s="272"/>
      <c r="G209" s="273"/>
    </row>
    <row r="210" spans="1:7" x14ac:dyDescent="0.25">
      <c r="A210" s="17" t="s">
        <v>171</v>
      </c>
      <c r="B210" s="175"/>
      <c r="C210" s="144"/>
      <c r="D210" s="144"/>
      <c r="E210" s="187">
        <f t="shared" si="5"/>
        <v>0</v>
      </c>
      <c r="F210" s="272"/>
      <c r="G210" s="273"/>
    </row>
    <row r="211" spans="1:7" x14ac:dyDescent="0.25">
      <c r="A211" s="17" t="s">
        <v>172</v>
      </c>
      <c r="B211" s="175"/>
      <c r="C211" s="144"/>
      <c r="D211" s="144"/>
      <c r="E211" s="187">
        <f t="shared" si="5"/>
        <v>0</v>
      </c>
      <c r="F211" s="272"/>
      <c r="G211" s="273"/>
    </row>
    <row r="212" spans="1:7" x14ac:dyDescent="0.25">
      <c r="A212" s="17" t="s">
        <v>173</v>
      </c>
      <c r="B212" s="175"/>
      <c r="C212" s="144"/>
      <c r="D212" s="144"/>
      <c r="E212" s="187">
        <f t="shared" si="5"/>
        <v>0</v>
      </c>
      <c r="F212" s="272"/>
      <c r="G212" s="273"/>
    </row>
    <row r="213" spans="1:7" x14ac:dyDescent="0.25">
      <c r="A213" s="17" t="s">
        <v>53</v>
      </c>
      <c r="B213" s="175"/>
      <c r="C213" s="144"/>
      <c r="D213" s="144"/>
      <c r="E213" s="187">
        <f t="shared" si="5"/>
        <v>0</v>
      </c>
      <c r="F213" s="272"/>
      <c r="G213" s="273"/>
    </row>
    <row r="214" spans="1:7" x14ac:dyDescent="0.25">
      <c r="A214" s="17" t="s">
        <v>54</v>
      </c>
      <c r="B214" s="175"/>
      <c r="C214" s="144"/>
      <c r="D214" s="144"/>
      <c r="E214" s="187">
        <f t="shared" si="5"/>
        <v>0</v>
      </c>
      <c r="F214" s="272"/>
      <c r="G214" s="273"/>
    </row>
    <row r="215" spans="1:7" x14ac:dyDescent="0.25">
      <c r="A215" s="17" t="s">
        <v>55</v>
      </c>
      <c r="B215" s="175"/>
      <c r="C215" s="144"/>
      <c r="D215" s="144"/>
      <c r="E215" s="187">
        <f t="shared" si="5"/>
        <v>0</v>
      </c>
      <c r="F215" s="272"/>
      <c r="G215" s="273"/>
    </row>
    <row r="216" spans="1:7" x14ac:dyDescent="0.25">
      <c r="A216" s="17" t="s">
        <v>57</v>
      </c>
      <c r="B216" s="175"/>
      <c r="C216" s="144"/>
      <c r="D216" s="144"/>
      <c r="E216" s="187">
        <f t="shared" si="5"/>
        <v>0</v>
      </c>
      <c r="F216" s="272"/>
      <c r="G216" s="273"/>
    </row>
    <row r="217" spans="1:7" x14ac:dyDescent="0.25">
      <c r="A217" s="17" t="s">
        <v>325</v>
      </c>
      <c r="B217" s="175"/>
      <c r="C217" s="144"/>
      <c r="D217" s="206">
        <f>+(9000*0.08)+9000</f>
        <v>9720</v>
      </c>
      <c r="E217" s="187">
        <f>+C217*D217</f>
        <v>0</v>
      </c>
      <c r="F217" s="272"/>
      <c r="G217" s="273"/>
    </row>
    <row r="218" spans="1:7" x14ac:dyDescent="0.25">
      <c r="A218" s="17" t="s">
        <v>326</v>
      </c>
      <c r="B218" s="175"/>
      <c r="C218" s="144"/>
      <c r="D218" s="206">
        <f>+(3200*0.08)+3200</f>
        <v>3456</v>
      </c>
      <c r="E218" s="187">
        <f t="shared" si="5"/>
        <v>0</v>
      </c>
      <c r="F218" s="194"/>
      <c r="G218" s="195"/>
    </row>
    <row r="219" spans="1:7" ht="25.5" x14ac:dyDescent="0.25">
      <c r="A219" s="21" t="s">
        <v>329</v>
      </c>
      <c r="B219" s="175"/>
      <c r="C219" s="144"/>
      <c r="D219" s="206">
        <f>+(4500*0.08)+4500</f>
        <v>4860</v>
      </c>
      <c r="E219" s="187">
        <f t="shared" si="5"/>
        <v>0</v>
      </c>
      <c r="F219" s="194"/>
      <c r="G219" s="195"/>
    </row>
    <row r="220" spans="1:7" ht="25.5" x14ac:dyDescent="0.25">
      <c r="A220" s="21" t="s">
        <v>331</v>
      </c>
      <c r="B220" s="175"/>
      <c r="C220" s="144"/>
      <c r="D220" s="206">
        <f>+(4700*0.08)+4700</f>
        <v>5076</v>
      </c>
      <c r="E220" s="187">
        <f t="shared" si="5"/>
        <v>0</v>
      </c>
      <c r="F220" s="194"/>
      <c r="G220" s="195"/>
    </row>
    <row r="221" spans="1:7" x14ac:dyDescent="0.25">
      <c r="A221" s="17" t="s">
        <v>58</v>
      </c>
      <c r="B221" s="175"/>
      <c r="C221" s="144"/>
      <c r="D221" s="144"/>
      <c r="E221" s="187">
        <f t="shared" si="5"/>
        <v>0</v>
      </c>
      <c r="F221" s="272"/>
      <c r="G221" s="273"/>
    </row>
    <row r="222" spans="1:7" x14ac:dyDescent="0.25">
      <c r="A222" s="17" t="s">
        <v>59</v>
      </c>
      <c r="B222" s="175"/>
      <c r="C222" s="144"/>
      <c r="D222" s="144"/>
      <c r="E222" s="187">
        <f t="shared" si="5"/>
        <v>0</v>
      </c>
      <c r="F222" s="272"/>
      <c r="G222" s="273"/>
    </row>
    <row r="223" spans="1:7" x14ac:dyDescent="0.25">
      <c r="A223" s="17" t="s">
        <v>332</v>
      </c>
      <c r="B223" s="175"/>
      <c r="C223" s="144"/>
      <c r="D223" s="144"/>
      <c r="E223" s="187">
        <f t="shared" si="5"/>
        <v>0</v>
      </c>
      <c r="F223" s="272"/>
      <c r="G223" s="273"/>
    </row>
    <row r="224" spans="1:7" x14ac:dyDescent="0.25">
      <c r="A224" s="17" t="s">
        <v>60</v>
      </c>
      <c r="B224" s="175"/>
      <c r="C224" s="144"/>
      <c r="D224" s="144"/>
      <c r="E224" s="187">
        <f t="shared" si="5"/>
        <v>0</v>
      </c>
      <c r="F224" s="272"/>
      <c r="G224" s="273"/>
    </row>
    <row r="225" spans="1:7" x14ac:dyDescent="0.25">
      <c r="A225" s="17" t="s">
        <v>61</v>
      </c>
      <c r="B225" s="175"/>
      <c r="C225" s="144"/>
      <c r="D225" s="144"/>
      <c r="E225" s="187">
        <f t="shared" si="5"/>
        <v>0</v>
      </c>
      <c r="F225" s="272"/>
      <c r="G225" s="273"/>
    </row>
    <row r="226" spans="1:7" x14ac:dyDescent="0.25">
      <c r="A226" s="17" t="s">
        <v>51</v>
      </c>
      <c r="B226" s="176"/>
      <c r="C226" s="144"/>
      <c r="D226" s="144"/>
      <c r="E226" s="187">
        <f t="shared" si="5"/>
        <v>0</v>
      </c>
      <c r="F226" s="272"/>
      <c r="G226" s="273"/>
    </row>
    <row r="227" spans="1:7" x14ac:dyDescent="0.25">
      <c r="A227" s="17" t="s">
        <v>62</v>
      </c>
      <c r="B227" s="176"/>
      <c r="C227" s="144"/>
      <c r="D227" s="144"/>
      <c r="E227" s="187">
        <f t="shared" si="5"/>
        <v>0</v>
      </c>
      <c r="F227" s="272"/>
      <c r="G227" s="273"/>
    </row>
    <row r="228" spans="1:7" x14ac:dyDescent="0.25">
      <c r="A228" s="17" t="s">
        <v>333</v>
      </c>
      <c r="B228" s="176"/>
      <c r="C228" s="144"/>
      <c r="D228" s="144"/>
      <c r="E228" s="187">
        <f t="shared" si="5"/>
        <v>0</v>
      </c>
      <c r="F228" s="272"/>
      <c r="G228" s="273"/>
    </row>
    <row r="229" spans="1:7" ht="25.5" customHeight="1" x14ac:dyDescent="0.25">
      <c r="A229" s="207" t="s">
        <v>327</v>
      </c>
      <c r="B229" s="208"/>
      <c r="C229" s="209"/>
      <c r="D229" s="209"/>
      <c r="E229" s="210"/>
      <c r="F229" s="276" t="s">
        <v>328</v>
      </c>
      <c r="G229" s="277"/>
    </row>
    <row r="230" spans="1:7" x14ac:dyDescent="0.25">
      <c r="A230" s="201"/>
      <c r="B230" s="176"/>
      <c r="C230" s="202"/>
      <c r="D230" s="202"/>
      <c r="E230" s="203"/>
      <c r="F230" s="204"/>
      <c r="G230" s="205"/>
    </row>
    <row r="231" spans="1:7" ht="15.75" thickBot="1" x14ac:dyDescent="0.3">
      <c r="A231" s="177" t="s">
        <v>237</v>
      </c>
      <c r="B231" s="178"/>
      <c r="C231" s="178"/>
      <c r="D231" s="178"/>
      <c r="E231" s="192">
        <f>SUM(E207:E228)</f>
        <v>0</v>
      </c>
      <c r="F231" s="179"/>
      <c r="G231" s="180"/>
    </row>
    <row r="232" spans="1:7" ht="15.75" thickTop="1" x14ac:dyDescent="0.25">
      <c r="A232" s="28"/>
      <c r="B232" s="181"/>
      <c r="C232" s="150"/>
      <c r="D232" s="150"/>
      <c r="E232" s="150"/>
      <c r="F232" s="150"/>
      <c r="G232" s="150"/>
    </row>
    <row r="233" spans="1:7" ht="15.75" thickBot="1" x14ac:dyDescent="0.3">
      <c r="A233" s="182"/>
      <c r="B233" s="181"/>
      <c r="C233" s="150"/>
      <c r="D233" s="150"/>
      <c r="E233" s="150"/>
      <c r="F233" s="150"/>
      <c r="G233" s="150"/>
    </row>
    <row r="234" spans="1:7" ht="19.5" thickTop="1" x14ac:dyDescent="0.3">
      <c r="A234" s="267" t="s">
        <v>293</v>
      </c>
      <c r="B234" s="268"/>
      <c r="C234" s="268"/>
      <c r="D234" s="268"/>
      <c r="E234" s="268"/>
      <c r="F234" s="268"/>
      <c r="G234" s="269"/>
    </row>
    <row r="235" spans="1:7" x14ac:dyDescent="0.25">
      <c r="A235" s="183"/>
      <c r="B235" s="184"/>
      <c r="C235" s="184"/>
      <c r="D235" s="184"/>
      <c r="E235" s="184"/>
      <c r="F235" s="184"/>
      <c r="G235" s="185"/>
    </row>
    <row r="236" spans="1:7" x14ac:dyDescent="0.25">
      <c r="A236" s="153" t="s">
        <v>14</v>
      </c>
      <c r="B236" s="141" t="s">
        <v>241</v>
      </c>
      <c r="C236" s="141" t="s">
        <v>238</v>
      </c>
      <c r="D236" s="141" t="s">
        <v>251</v>
      </c>
      <c r="E236" s="193" t="s">
        <v>17</v>
      </c>
      <c r="F236" s="285" t="s">
        <v>239</v>
      </c>
      <c r="G236" s="286"/>
    </row>
    <row r="237" spans="1:7" x14ac:dyDescent="0.25">
      <c r="A237" s="17" t="s">
        <v>65</v>
      </c>
      <c r="B237" s="156"/>
      <c r="C237" s="144"/>
      <c r="D237" s="144"/>
      <c r="E237" s="187">
        <f>+C237*D237</f>
        <v>0</v>
      </c>
      <c r="F237" s="272"/>
      <c r="G237" s="273"/>
    </row>
    <row r="238" spans="1:7" x14ac:dyDescent="0.25">
      <c r="A238" s="17" t="s">
        <v>66</v>
      </c>
      <c r="B238" s="156"/>
      <c r="C238" s="144"/>
      <c r="D238" s="144"/>
      <c r="E238" s="187">
        <f t="shared" ref="E238:E245" si="6">+C238*D238</f>
        <v>0</v>
      </c>
      <c r="F238" s="272"/>
      <c r="G238" s="273"/>
    </row>
    <row r="239" spans="1:7" x14ac:dyDescent="0.25">
      <c r="A239" s="17" t="s">
        <v>67</v>
      </c>
      <c r="B239" s="156"/>
      <c r="C239" s="144"/>
      <c r="D239" s="144"/>
      <c r="E239" s="187">
        <f t="shared" si="6"/>
        <v>0</v>
      </c>
      <c r="F239" s="272"/>
      <c r="G239" s="273"/>
    </row>
    <row r="240" spans="1:7" x14ac:dyDescent="0.25">
      <c r="A240" s="17" t="s">
        <v>68</v>
      </c>
      <c r="B240" s="156"/>
      <c r="C240" s="144"/>
      <c r="D240" s="144"/>
      <c r="E240" s="187">
        <f t="shared" si="6"/>
        <v>0</v>
      </c>
      <c r="F240" s="272"/>
      <c r="G240" s="273"/>
    </row>
    <row r="241" spans="1:7" x14ac:dyDescent="0.25">
      <c r="A241" s="17" t="s">
        <v>28</v>
      </c>
      <c r="B241" s="156"/>
      <c r="C241" s="144"/>
      <c r="D241" s="144"/>
      <c r="E241" s="187">
        <f t="shared" si="6"/>
        <v>0</v>
      </c>
      <c r="F241" s="272"/>
      <c r="G241" s="273"/>
    </row>
    <row r="242" spans="1:7" x14ac:dyDescent="0.25">
      <c r="A242" s="17" t="s">
        <v>69</v>
      </c>
      <c r="B242" s="156"/>
      <c r="C242" s="144"/>
      <c r="D242" s="144"/>
      <c r="E242" s="187">
        <f t="shared" si="6"/>
        <v>0</v>
      </c>
      <c r="F242" s="272"/>
      <c r="G242" s="273"/>
    </row>
    <row r="243" spans="1:7" ht="25.5" x14ac:dyDescent="0.25">
      <c r="A243" s="21" t="s">
        <v>319</v>
      </c>
      <c r="B243" s="156"/>
      <c r="C243" s="144"/>
      <c r="D243" s="144"/>
      <c r="E243" s="187">
        <f t="shared" si="6"/>
        <v>0</v>
      </c>
      <c r="F243" s="272"/>
      <c r="G243" s="273"/>
    </row>
    <row r="244" spans="1:7" ht="28.15" customHeight="1" x14ac:dyDescent="0.25">
      <c r="A244" s="21" t="s">
        <v>320</v>
      </c>
      <c r="B244" s="156"/>
      <c r="C244" s="144"/>
      <c r="D244" s="144"/>
      <c r="E244" s="187">
        <f>+C244*D244</f>
        <v>0</v>
      </c>
      <c r="F244" s="272"/>
      <c r="G244" s="273"/>
    </row>
    <row r="245" spans="1:7" x14ac:dyDescent="0.25">
      <c r="A245" s="17" t="s">
        <v>50</v>
      </c>
      <c r="B245" s="156"/>
      <c r="C245" s="144"/>
      <c r="D245" s="144"/>
      <c r="E245" s="187">
        <f t="shared" si="6"/>
        <v>0</v>
      </c>
      <c r="F245" s="272"/>
      <c r="G245" s="273"/>
    </row>
    <row r="246" spans="1:7" ht="15.75" thickBot="1" x14ac:dyDescent="0.3">
      <c r="A246" s="177" t="s">
        <v>237</v>
      </c>
      <c r="B246" s="178"/>
      <c r="C246" s="178"/>
      <c r="D246" s="178"/>
      <c r="E246" s="192">
        <f>SUM(E237:E245)</f>
        <v>0</v>
      </c>
      <c r="F246" s="179"/>
      <c r="G246" s="180"/>
    </row>
    <row r="247" spans="1:7" ht="15.75" thickTop="1" x14ac:dyDescent="0.25">
      <c r="A247" s="28"/>
      <c r="B247" s="31"/>
      <c r="C247" s="157"/>
      <c r="D247" s="157"/>
      <c r="E247" s="157"/>
      <c r="F247" s="157"/>
      <c r="G247" s="157"/>
    </row>
    <row r="248" spans="1:7" ht="15.75" thickBot="1" x14ac:dyDescent="0.3">
      <c r="A248" s="157"/>
      <c r="B248" s="157"/>
      <c r="C248" s="157"/>
      <c r="D248" s="157"/>
      <c r="E248" s="157"/>
      <c r="F248" s="157"/>
      <c r="G248" s="157"/>
    </row>
    <row r="249" spans="1:7" ht="19.5" thickTop="1" x14ac:dyDescent="0.3">
      <c r="A249" s="267" t="s">
        <v>294</v>
      </c>
      <c r="B249" s="268"/>
      <c r="C249" s="268"/>
      <c r="D249" s="268"/>
      <c r="E249" s="268"/>
      <c r="F249" s="268"/>
      <c r="G249" s="269"/>
    </row>
    <row r="250" spans="1:7" x14ac:dyDescent="0.25">
      <c r="A250" s="183"/>
      <c r="B250" s="184"/>
      <c r="C250" s="184"/>
      <c r="D250" s="184"/>
      <c r="E250" s="184"/>
      <c r="F250" s="184"/>
      <c r="G250" s="185"/>
    </row>
    <row r="251" spans="1:7" x14ac:dyDescent="0.25">
      <c r="A251" s="171" t="s">
        <v>14</v>
      </c>
      <c r="B251" s="172" t="s">
        <v>295</v>
      </c>
      <c r="C251" s="172" t="s">
        <v>238</v>
      </c>
      <c r="D251" s="172" t="s">
        <v>251</v>
      </c>
      <c r="E251" s="172" t="s">
        <v>17</v>
      </c>
      <c r="F251" s="287" t="s">
        <v>239</v>
      </c>
      <c r="G251" s="288"/>
    </row>
    <row r="252" spans="1:7" x14ac:dyDescent="0.25">
      <c r="A252" s="29"/>
      <c r="B252" s="156"/>
      <c r="C252" s="144"/>
      <c r="D252" s="144"/>
      <c r="E252" s="187"/>
      <c r="F252" s="272"/>
      <c r="G252" s="273"/>
    </row>
    <row r="253" spans="1:7" x14ac:dyDescent="0.25">
      <c r="A253" s="30" t="s">
        <v>296</v>
      </c>
      <c r="B253" s="156"/>
      <c r="C253" s="144"/>
      <c r="D253" s="144"/>
      <c r="E253" s="187"/>
      <c r="F253" s="272"/>
      <c r="G253" s="273"/>
    </row>
    <row r="254" spans="1:7" x14ac:dyDescent="0.25">
      <c r="A254" s="30" t="s">
        <v>297</v>
      </c>
      <c r="B254" s="156"/>
      <c r="C254" s="144"/>
      <c r="D254" s="144"/>
      <c r="E254" s="187"/>
      <c r="F254" s="272"/>
      <c r="G254" s="273"/>
    </row>
    <row r="255" spans="1:7" x14ac:dyDescent="0.25">
      <c r="A255" s="30" t="s">
        <v>298</v>
      </c>
      <c r="B255" s="156"/>
      <c r="C255" s="144"/>
      <c r="D255" s="144"/>
      <c r="E255" s="187"/>
      <c r="F255" s="272"/>
      <c r="G255" s="273"/>
    </row>
    <row r="256" spans="1:7" x14ac:dyDescent="0.25">
      <c r="A256" s="30" t="s">
        <v>299</v>
      </c>
      <c r="B256" s="156"/>
      <c r="C256" s="144"/>
      <c r="D256" s="144"/>
      <c r="E256" s="187"/>
      <c r="F256" s="272"/>
      <c r="G256" s="273"/>
    </row>
    <row r="257" spans="1:7" x14ac:dyDescent="0.25">
      <c r="A257" s="30" t="s">
        <v>300</v>
      </c>
      <c r="B257" s="156"/>
      <c r="C257" s="144"/>
      <c r="D257" s="144"/>
      <c r="E257" s="187"/>
      <c r="F257" s="272"/>
      <c r="G257" s="273"/>
    </row>
    <row r="258" spans="1:7" x14ac:dyDescent="0.25">
      <c r="A258" s="30" t="s">
        <v>301</v>
      </c>
      <c r="B258" s="156"/>
      <c r="C258" s="144"/>
      <c r="D258" s="144"/>
      <c r="E258" s="187"/>
      <c r="F258" s="272"/>
      <c r="G258" s="273"/>
    </row>
    <row r="259" spans="1:7" x14ac:dyDescent="0.25">
      <c r="A259" s="30" t="s">
        <v>302</v>
      </c>
      <c r="B259" s="156"/>
      <c r="C259" s="144"/>
      <c r="D259" s="144"/>
      <c r="E259" s="187"/>
      <c r="F259" s="272"/>
      <c r="G259" s="273"/>
    </row>
    <row r="260" spans="1:7" x14ac:dyDescent="0.25">
      <c r="A260" s="30" t="s">
        <v>303</v>
      </c>
      <c r="B260" s="156"/>
      <c r="C260" s="144"/>
      <c r="D260" s="144"/>
      <c r="E260" s="187"/>
      <c r="F260" s="272"/>
      <c r="G260" s="273"/>
    </row>
    <row r="261" spans="1:7" x14ac:dyDescent="0.25">
      <c r="A261" s="30"/>
      <c r="B261" s="156"/>
      <c r="C261" s="144"/>
      <c r="D261" s="144"/>
      <c r="E261" s="187"/>
      <c r="F261" s="272"/>
      <c r="G261" s="273"/>
    </row>
    <row r="262" spans="1:7" x14ac:dyDescent="0.25">
      <c r="A262" s="29"/>
      <c r="B262" s="186"/>
      <c r="C262" s="144"/>
      <c r="D262" s="144"/>
      <c r="E262" s="187"/>
      <c r="F262" s="272"/>
      <c r="G262" s="273"/>
    </row>
  </sheetData>
  <sheetProtection insertRows="0" deleteRows="0"/>
  <mergeCells count="164">
    <mergeCell ref="A1:G1"/>
    <mergeCell ref="A3:G3"/>
    <mergeCell ref="A4:A5"/>
    <mergeCell ref="B4:B5"/>
    <mergeCell ref="C4:C5"/>
    <mergeCell ref="D4:D5"/>
    <mergeCell ref="E4:E5"/>
    <mergeCell ref="G4:G5"/>
    <mergeCell ref="B26:B27"/>
    <mergeCell ref="C26:C27"/>
    <mergeCell ref="A14:G14"/>
    <mergeCell ref="A15:A16"/>
    <mergeCell ref="B15:B16"/>
    <mergeCell ref="C15:C16"/>
    <mergeCell ref="D15:D16"/>
    <mergeCell ref="E15:G16"/>
    <mergeCell ref="F48:G48"/>
    <mergeCell ref="F49:G49"/>
    <mergeCell ref="E17:G17"/>
    <mergeCell ref="E18:G18"/>
    <mergeCell ref="E19:G19"/>
    <mergeCell ref="E20:G20"/>
    <mergeCell ref="E21:G21"/>
    <mergeCell ref="A36:G36"/>
    <mergeCell ref="A25:G25"/>
    <mergeCell ref="A26:A27"/>
    <mergeCell ref="F37:G37"/>
    <mergeCell ref="F38:G38"/>
    <mergeCell ref="F39:G39"/>
    <mergeCell ref="F43:G43"/>
    <mergeCell ref="A46:G46"/>
    <mergeCell ref="F47:G47"/>
    <mergeCell ref="D26:D27"/>
    <mergeCell ref="E26:G27"/>
    <mergeCell ref="E28:G28"/>
    <mergeCell ref="E29:G29"/>
    <mergeCell ref="E30:G30"/>
    <mergeCell ref="E31:G31"/>
    <mergeCell ref="E32:G32"/>
    <mergeCell ref="F41:G41"/>
    <mergeCell ref="F50:G50"/>
    <mergeCell ref="F51:G51"/>
    <mergeCell ref="F52:G52"/>
    <mergeCell ref="F53:G53"/>
    <mergeCell ref="A58:G58"/>
    <mergeCell ref="B59:C59"/>
    <mergeCell ref="F59:G59"/>
    <mergeCell ref="F54:G54"/>
    <mergeCell ref="F55:G55"/>
    <mergeCell ref="B60:C60"/>
    <mergeCell ref="F60:G60"/>
    <mergeCell ref="F62:G62"/>
    <mergeCell ref="B61:C61"/>
    <mergeCell ref="F61:G61"/>
    <mergeCell ref="B63:C63"/>
    <mergeCell ref="F63:G63"/>
    <mergeCell ref="B180:C180"/>
    <mergeCell ref="B64:C64"/>
    <mergeCell ref="F64:G64"/>
    <mergeCell ref="A70:G70"/>
    <mergeCell ref="A126:G126"/>
    <mergeCell ref="E155:G155"/>
    <mergeCell ref="E156:G156"/>
    <mergeCell ref="A133:G133"/>
    <mergeCell ref="A141:G141"/>
    <mergeCell ref="F142:G142"/>
    <mergeCell ref="F143:G143"/>
    <mergeCell ref="E152:G152"/>
    <mergeCell ref="E153:G153"/>
    <mergeCell ref="E154:G154"/>
    <mergeCell ref="F171:G171"/>
    <mergeCell ref="F172:G172"/>
    <mergeCell ref="F173:G173"/>
    <mergeCell ref="F213:G213"/>
    <mergeCell ref="A176:G176"/>
    <mergeCell ref="A165:G165"/>
    <mergeCell ref="F166:G166"/>
    <mergeCell ref="F167:G167"/>
    <mergeCell ref="F168:G168"/>
    <mergeCell ref="F169:G169"/>
    <mergeCell ref="E162:G162"/>
    <mergeCell ref="F206:G206"/>
    <mergeCell ref="F207:G207"/>
    <mergeCell ref="A205:G205"/>
    <mergeCell ref="F185:G185"/>
    <mergeCell ref="F186:G193"/>
    <mergeCell ref="A197:G197"/>
    <mergeCell ref="B177:C177"/>
    <mergeCell ref="A184:G184"/>
    <mergeCell ref="B179:C179"/>
    <mergeCell ref="E151:G151"/>
    <mergeCell ref="F208:G208"/>
    <mergeCell ref="F209:G209"/>
    <mergeCell ref="F210:G210"/>
    <mergeCell ref="F170:G170"/>
    <mergeCell ref="E157:G157"/>
    <mergeCell ref="E160:G160"/>
    <mergeCell ref="F211:G211"/>
    <mergeCell ref="F212:G212"/>
    <mergeCell ref="F258:G258"/>
    <mergeCell ref="F259:G259"/>
    <mergeCell ref="A249:G249"/>
    <mergeCell ref="F251:G251"/>
    <mergeCell ref="F252:G252"/>
    <mergeCell ref="F253:G253"/>
    <mergeCell ref="F255:G255"/>
    <mergeCell ref="F215:G215"/>
    <mergeCell ref="F216:G216"/>
    <mergeCell ref="F217:G217"/>
    <mergeCell ref="F221:G221"/>
    <mergeCell ref="F222:G222"/>
    <mergeCell ref="F245:G245"/>
    <mergeCell ref="F223:G223"/>
    <mergeCell ref="F224:G224"/>
    <mergeCell ref="F225:G225"/>
    <mergeCell ref="F243:G243"/>
    <mergeCell ref="B66:C66"/>
    <mergeCell ref="F66:G66"/>
    <mergeCell ref="F67:G67"/>
    <mergeCell ref="B62:C62"/>
    <mergeCell ref="F256:G256"/>
    <mergeCell ref="F257:G257"/>
    <mergeCell ref="F241:G241"/>
    <mergeCell ref="F236:G236"/>
    <mergeCell ref="F237:G237"/>
    <mergeCell ref="F226:G226"/>
    <mergeCell ref="A84:G84"/>
    <mergeCell ref="A98:G98"/>
    <mergeCell ref="A112:G112"/>
    <mergeCell ref="G114:G115"/>
    <mergeCell ref="F145:G145"/>
    <mergeCell ref="F146:G146"/>
    <mergeCell ref="F198:G198"/>
    <mergeCell ref="F199:G201"/>
    <mergeCell ref="F194:G194"/>
    <mergeCell ref="B178:C178"/>
    <mergeCell ref="F214:G214"/>
    <mergeCell ref="F147:G147"/>
    <mergeCell ref="A77:G77"/>
    <mergeCell ref="A150:G150"/>
    <mergeCell ref="A91:G91"/>
    <mergeCell ref="A105:G105"/>
    <mergeCell ref="A119:G119"/>
    <mergeCell ref="G121:G122"/>
    <mergeCell ref="F240:G240"/>
    <mergeCell ref="F2:G2"/>
    <mergeCell ref="F262:G262"/>
    <mergeCell ref="F144:G144"/>
    <mergeCell ref="F260:G260"/>
    <mergeCell ref="F261:G261"/>
    <mergeCell ref="F254:G254"/>
    <mergeCell ref="F238:G238"/>
    <mergeCell ref="F239:G239"/>
    <mergeCell ref="A234:G234"/>
    <mergeCell ref="F229:G229"/>
    <mergeCell ref="F227:G227"/>
    <mergeCell ref="F228:G228"/>
    <mergeCell ref="F242:G242"/>
    <mergeCell ref="F244:G244"/>
    <mergeCell ref="B65:C65"/>
    <mergeCell ref="F65:G65"/>
    <mergeCell ref="B67:C67"/>
    <mergeCell ref="F40:G40"/>
    <mergeCell ref="F42:G42"/>
  </mergeCells>
  <pageMargins left="0.7" right="0.7" top="0.75" bottom="0.75" header="0.3" footer="0.3"/>
  <pageSetup scale="72" orientation="portrait" r:id="rId1"/>
  <rowBreaks count="4" manualBreakCount="4">
    <brk id="57" max="16383" man="1"/>
    <brk id="118" max="16383" man="1"/>
    <brk id="175" max="16383" man="1"/>
    <brk id="2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Consolidado</vt:lpstr>
      <vt:lpstr>Ingresos</vt:lpstr>
      <vt:lpstr>Costos y Gastos e Inversión</vt:lpstr>
      <vt:lpstr>Consolidado!Área_de_impresión</vt:lpstr>
      <vt:lpstr>Ingresos!Área_de_impresión</vt:lpstr>
      <vt:lpstr>FORMACION</vt:lpstr>
      <vt:lpstr>FORMAL_Y_NO_FORMAL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Andres Benavidez Lopez</dc:creator>
  <cp:lastModifiedBy>Isabella Davila Vanegas</cp:lastModifiedBy>
  <cp:lastPrinted>2018-11-28T15:17:37Z</cp:lastPrinted>
  <dcterms:created xsi:type="dcterms:W3CDTF">2016-07-28T19:26:20Z</dcterms:created>
  <dcterms:modified xsi:type="dcterms:W3CDTF">2019-08-24T15:27:20Z</dcterms:modified>
</cp:coreProperties>
</file>