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jjrodriguez\Desktop\"/>
    </mc:Choice>
  </mc:AlternateContent>
  <xr:revisionPtr revIDLastSave="0" documentId="13_ncr:1_{2D52CFBD-A0A8-447A-A7F6-72EED93C7AC8}" xr6:coauthVersionLast="47" xr6:coauthVersionMax="47" xr10:uidLastSave="{00000000-0000-0000-0000-000000000000}"/>
  <bookViews>
    <workbookView xWindow="-120" yWindow="-120" windowWidth="25440" windowHeight="15390" activeTab="1" xr2:uid="{00000000-000D-0000-FFFF-FFFF00000000}"/>
  </bookViews>
  <sheets>
    <sheet name="INSTRUCTIVO" sheetId="11" r:id="rId1"/>
    <sheet name="PORTADA" sheetId="8" r:id="rId2"/>
    <sheet name="INGRESOS" sheetId="10" r:id="rId3"/>
    <sheet name="EGRESOS" sheetId="1" r:id="rId4"/>
    <sheet name="TARIFAS" sheetId="14" r:id="rId5"/>
    <sheet name="FILTROS" sheetId="7" state="hidden" r:id="rId6"/>
    <sheet name="CONCEPTOS" sheetId="13" state="hidden" r:id="rId7"/>
  </sheets>
  <definedNames>
    <definedName name="_xlnm._FilterDatabase" localSheetId="5" hidden="1">FILTROS!$A$8:$G$112</definedName>
    <definedName name="_Toc405115033" localSheetId="0">INSTRUCTIVO!#REF!</definedName>
    <definedName name="Académia_con_Calidad_y_Pertinencia">FILTROS!$C$2:$C$5</definedName>
    <definedName name="Conceptos">FILTROS!$B$9:$B$106</definedName>
    <definedName name="ConceptosIng">FILTROS!$C$9:$C$26</definedName>
    <definedName name="Facultad">FILTROS!$A$9:$A$21</definedName>
    <definedName name="Gestión_para_la_Excelencia_Institucional">FILTROS!$D$2:$D$6</definedName>
    <definedName name="Investigación_e_Innovación_para_la_Excelencia">FILTROS!$E$2:$E$4</definedName>
    <definedName name="LineaE">FILTROS!$A$2:$A$5</definedName>
    <definedName name="LineaObj">FILTROS!$A$2:$B$5</definedName>
    <definedName name="ObjetivosE">FILTROS!$B$2:$B$5</definedName>
    <definedName name="_xlnm.Print_Titles" localSheetId="3">EGRESOS!$1:$1</definedName>
    <definedName name="Visibilidad_Pertenencia_e_Impacto_Institucional">FILTROS!$F$2:$F$6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9" i="14" l="1"/>
  <c r="E50" i="14"/>
  <c r="E48" i="14"/>
  <c r="E47" i="14"/>
  <c r="H152" i="1" l="1"/>
  <c r="H151" i="1"/>
  <c r="H150" i="1"/>
  <c r="H149" i="1"/>
  <c r="H148" i="1"/>
  <c r="H147" i="1"/>
  <c r="H146" i="1"/>
  <c r="H145" i="1"/>
  <c r="H144" i="1"/>
  <c r="H143" i="1"/>
  <c r="H142" i="1"/>
  <c r="H141" i="1"/>
  <c r="H140" i="1"/>
  <c r="H139" i="1"/>
  <c r="H138" i="1"/>
  <c r="H137" i="1"/>
  <c r="H136" i="1"/>
  <c r="H135" i="1"/>
  <c r="H134" i="1"/>
  <c r="D41" i="14" l="1"/>
  <c r="E41" i="14" s="1"/>
  <c r="F41" i="14" s="1"/>
  <c r="D43" i="14"/>
  <c r="B42" i="14"/>
  <c r="D42" i="14" s="1"/>
  <c r="B36" i="14"/>
  <c r="D36" i="14" s="1"/>
  <c r="D30" i="14"/>
  <c r="D37" i="14"/>
  <c r="E37" i="14" s="1"/>
  <c r="F37" i="14" s="1"/>
  <c r="D35" i="14"/>
  <c r="D31" i="14"/>
  <c r="E31" i="14" s="1"/>
  <c r="D29" i="14"/>
  <c r="E29" i="14" s="1"/>
  <c r="F29" i="14" s="1"/>
  <c r="E42" i="14" l="1"/>
  <c r="F42" i="14" s="1"/>
  <c r="E43" i="14"/>
  <c r="F43" i="14" s="1"/>
  <c r="E36" i="14"/>
  <c r="F36" i="14" s="1"/>
  <c r="E35" i="14"/>
  <c r="F35" i="14" s="1"/>
  <c r="E30" i="14"/>
  <c r="F30" i="14" s="1"/>
  <c r="F31" i="14"/>
  <c r="I40" i="10" l="1"/>
  <c r="K40" i="10" s="1"/>
  <c r="M40" i="10" s="1"/>
  <c r="I41" i="10"/>
  <c r="K41" i="10" s="1"/>
  <c r="M41" i="10" s="1"/>
  <c r="L40" i="10"/>
  <c r="L41" i="10"/>
  <c r="L45" i="10"/>
  <c r="I45" i="10"/>
  <c r="K45" i="10" s="1"/>
  <c r="M45" i="10" s="1"/>
  <c r="L44" i="10"/>
  <c r="I44" i="10"/>
  <c r="K44" i="10" s="1"/>
  <c r="M44" i="10" s="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2" i="1" l="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E76" i="14" l="1"/>
  <c r="F76" i="14" s="1"/>
  <c r="E77" i="14"/>
  <c r="F77" i="14" s="1"/>
  <c r="E78" i="14"/>
  <c r="F78" i="14" s="1"/>
  <c r="E79" i="14"/>
  <c r="E80" i="14"/>
  <c r="F80" i="14" s="1"/>
  <c r="E57" i="14"/>
  <c r="E58" i="14"/>
  <c r="F58" i="14" s="1"/>
  <c r="E59" i="14"/>
  <c r="F59" i="14" s="1"/>
  <c r="E60" i="14"/>
  <c r="F60" i="14" s="1"/>
  <c r="E61" i="14"/>
  <c r="E62" i="14"/>
  <c r="F62" i="14" s="1"/>
  <c r="E63" i="14"/>
  <c r="F63" i="14" s="1"/>
  <c r="E64" i="14"/>
  <c r="F64" i="14" s="1"/>
  <c r="E65" i="14"/>
  <c r="E66" i="14"/>
  <c r="F66" i="14" s="1"/>
  <c r="E67" i="14"/>
  <c r="F67" i="14" s="1"/>
  <c r="E68" i="14"/>
  <c r="E69" i="14"/>
  <c r="F69" i="14" l="1"/>
  <c r="G69" i="14" s="1"/>
  <c r="F65" i="14"/>
  <c r="G65" i="14" s="1"/>
  <c r="F61" i="14"/>
  <c r="G61" i="14" s="1"/>
  <c r="F57" i="14"/>
  <c r="G57" i="14" s="1"/>
  <c r="F79" i="14"/>
  <c r="G79" i="14" s="1"/>
  <c r="F68" i="14"/>
  <c r="G68" i="14" s="1"/>
  <c r="G78" i="14"/>
  <c r="G64" i="14"/>
  <c r="G60" i="14"/>
  <c r="G59" i="14"/>
  <c r="G63" i="14"/>
  <c r="G67" i="14"/>
  <c r="G77" i="14"/>
  <c r="G80" i="14"/>
  <c r="G76" i="14"/>
  <c r="G66" i="14"/>
  <c r="G62" i="14"/>
  <c r="G58" i="14"/>
  <c r="L7" i="10"/>
  <c r="L9" i="10"/>
  <c r="L10" i="10"/>
  <c r="L11" i="10"/>
  <c r="L12" i="10"/>
  <c r="L13" i="10"/>
  <c r="L14" i="10"/>
  <c r="L15" i="10"/>
  <c r="L16" i="10"/>
  <c r="L17" i="10"/>
  <c r="L18" i="10"/>
  <c r="L19" i="10"/>
  <c r="L20" i="10"/>
  <c r="L21" i="10"/>
  <c r="L22" i="10"/>
  <c r="L23" i="10"/>
  <c r="L24" i="10"/>
  <c r="L25" i="10"/>
  <c r="L26" i="10"/>
  <c r="L27" i="10"/>
  <c r="L28" i="10"/>
  <c r="L29" i="10"/>
  <c r="L30" i="10"/>
  <c r="L31" i="10"/>
  <c r="L32" i="10"/>
  <c r="L33" i="10"/>
  <c r="L34" i="10"/>
  <c r="L35" i="10"/>
  <c r="L36" i="10"/>
  <c r="L37" i="10"/>
  <c r="L38" i="10"/>
  <c r="L39" i="10"/>
  <c r="L42" i="10"/>
  <c r="L43" i="10"/>
  <c r="E89" i="14" l="1"/>
  <c r="F89" i="14" s="1"/>
  <c r="E88" i="14"/>
  <c r="F88" i="14" s="1"/>
  <c r="E87" i="14"/>
  <c r="F87" i="14" s="1"/>
  <c r="E86" i="14"/>
  <c r="F86" i="14" s="1"/>
  <c r="E85" i="14"/>
  <c r="E84" i="14"/>
  <c r="F84" i="14" s="1"/>
  <c r="E83" i="14"/>
  <c r="F83" i="14" s="1"/>
  <c r="E82" i="14"/>
  <c r="F82" i="14" s="1"/>
  <c r="E81" i="14"/>
  <c r="F81" i="14" s="1"/>
  <c r="E75" i="14"/>
  <c r="F75" i="14" s="1"/>
  <c r="E74" i="14"/>
  <c r="F74" i="14" s="1"/>
  <c r="E73" i="14"/>
  <c r="F73" i="14" s="1"/>
  <c r="E72" i="14"/>
  <c r="F72" i="14" s="1"/>
  <c r="E71" i="14"/>
  <c r="F71" i="14" s="1"/>
  <c r="E70" i="14"/>
  <c r="F70" i="14" s="1"/>
  <c r="E56" i="14"/>
  <c r="F56" i="14" s="1"/>
  <c r="E55" i="14"/>
  <c r="F55" i="14" s="1"/>
  <c r="F85" i="14" l="1"/>
  <c r="G85" i="14" s="1"/>
  <c r="G86" i="14"/>
  <c r="G87" i="14"/>
  <c r="G56" i="14"/>
  <c r="G82" i="14"/>
  <c r="G74" i="14"/>
  <c r="G73" i="14"/>
  <c r="G70" i="14"/>
  <c r="G83" i="14"/>
  <c r="G81" i="14"/>
  <c r="G88" i="14"/>
  <c r="G72" i="14"/>
  <c r="G89" i="14"/>
  <c r="G71" i="14"/>
  <c r="G75" i="14"/>
  <c r="E90" i="14"/>
  <c r="G84" i="14" l="1"/>
  <c r="I5" i="10" l="1"/>
  <c r="I2" i="10"/>
  <c r="I3" i="10"/>
  <c r="I4" i="10"/>
  <c r="D25" i="14" l="1"/>
  <c r="E25" i="14" s="1"/>
  <c r="F25" i="14" s="1"/>
  <c r="D24" i="14"/>
  <c r="D23" i="14"/>
  <c r="D19" i="14"/>
  <c r="E19" i="14" s="1"/>
  <c r="F19" i="14" s="1"/>
  <c r="D18" i="14"/>
  <c r="D13" i="14"/>
  <c r="D7" i="14"/>
  <c r="E7" i="14" s="1"/>
  <c r="D6" i="14" l="1"/>
  <c r="E6" i="14" s="1"/>
  <c r="F6" i="14" s="1"/>
  <c r="D5" i="14"/>
  <c r="D12" i="14"/>
  <c r="E12" i="14" s="1"/>
  <c r="F12" i="14" s="1"/>
  <c r="D11" i="14"/>
  <c r="E11" i="14" s="1"/>
  <c r="F11" i="14" s="1"/>
  <c r="E18" i="14"/>
  <c r="F18" i="14" s="1"/>
  <c r="E24" i="14"/>
  <c r="F24" i="14" s="1"/>
  <c r="F7" i="14"/>
  <c r="E13" i="14"/>
  <c r="F13" i="14" s="1"/>
  <c r="D17" i="14"/>
  <c r="E23" i="14"/>
  <c r="F23" i="14" s="1"/>
  <c r="E5" i="14" l="1"/>
  <c r="F5" i="14" s="1"/>
  <c r="E17" i="14"/>
  <c r="F17" i="14" s="1"/>
  <c r="I38" i="10"/>
  <c r="K38" i="10" s="1"/>
  <c r="M38" i="10" s="1"/>
  <c r="I39" i="10"/>
  <c r="K39" i="10" s="1"/>
  <c r="M39" i="10" s="1"/>
  <c r="I42" i="10"/>
  <c r="K42" i="10" s="1"/>
  <c r="M42" i="10" s="1"/>
  <c r="I43" i="10"/>
  <c r="K43" i="10" s="1"/>
  <c r="M43" i="10" s="1"/>
  <c r="I6" i="10" l="1"/>
  <c r="I7" i="10"/>
  <c r="I8" i="10"/>
  <c r="I9" i="10"/>
  <c r="K9" i="10" s="1"/>
  <c r="M9" i="10" s="1"/>
  <c r="I10" i="10"/>
  <c r="K10" i="10" s="1"/>
  <c r="M10" i="10" s="1"/>
  <c r="I11" i="10"/>
  <c r="K11" i="10" s="1"/>
  <c r="M11" i="10" s="1"/>
  <c r="I12" i="10"/>
  <c r="K12" i="10" s="1"/>
  <c r="M12" i="10" s="1"/>
  <c r="I13" i="10"/>
  <c r="K13" i="10" s="1"/>
  <c r="M13" i="10" s="1"/>
  <c r="I14" i="10"/>
  <c r="K14" i="10" s="1"/>
  <c r="M14" i="10" s="1"/>
  <c r="I15" i="10"/>
  <c r="K15" i="10" s="1"/>
  <c r="M15" i="10" s="1"/>
  <c r="I16" i="10"/>
  <c r="K16" i="10" s="1"/>
  <c r="M16" i="10" s="1"/>
  <c r="I17" i="10"/>
  <c r="K17" i="10" s="1"/>
  <c r="M17" i="10" s="1"/>
  <c r="I18" i="10"/>
  <c r="K18" i="10" s="1"/>
  <c r="M18" i="10" s="1"/>
  <c r="I19" i="10"/>
  <c r="K19" i="10" s="1"/>
  <c r="M19" i="10" s="1"/>
  <c r="I20" i="10"/>
  <c r="K20" i="10" s="1"/>
  <c r="M20" i="10" s="1"/>
  <c r="I21" i="10"/>
  <c r="K21" i="10" s="1"/>
  <c r="M21" i="10" s="1"/>
  <c r="I22" i="10"/>
  <c r="K22" i="10" s="1"/>
  <c r="M22" i="10" s="1"/>
  <c r="I23" i="10"/>
  <c r="K23" i="10" s="1"/>
  <c r="M23" i="10" s="1"/>
  <c r="I24" i="10"/>
  <c r="K24" i="10" s="1"/>
  <c r="M24" i="10" s="1"/>
  <c r="I25" i="10"/>
  <c r="K25" i="10" s="1"/>
  <c r="M25" i="10" s="1"/>
  <c r="I26" i="10"/>
  <c r="K26" i="10" s="1"/>
  <c r="M26" i="10" s="1"/>
  <c r="I27" i="10"/>
  <c r="K27" i="10" s="1"/>
  <c r="M27" i="10" s="1"/>
  <c r="I28" i="10"/>
  <c r="K28" i="10" s="1"/>
  <c r="M28" i="10" s="1"/>
  <c r="I29" i="10"/>
  <c r="K29" i="10" s="1"/>
  <c r="M29" i="10" s="1"/>
  <c r="I30" i="10"/>
  <c r="K30" i="10" s="1"/>
  <c r="M30" i="10" s="1"/>
  <c r="I31" i="10"/>
  <c r="K31" i="10" s="1"/>
  <c r="M31" i="10" s="1"/>
  <c r="I32" i="10"/>
  <c r="K32" i="10" s="1"/>
  <c r="M32" i="10" s="1"/>
  <c r="I33" i="10"/>
  <c r="K33" i="10" s="1"/>
  <c r="M33" i="10" s="1"/>
  <c r="I34" i="10"/>
  <c r="K34" i="10" s="1"/>
  <c r="M34" i="10" s="1"/>
  <c r="I35" i="10"/>
  <c r="K35" i="10" s="1"/>
  <c r="M35" i="10" s="1"/>
  <c r="I36" i="10"/>
  <c r="K36" i="10" s="1"/>
  <c r="M36" i="10" s="1"/>
  <c r="I37" i="10"/>
  <c r="K37" i="10" s="1"/>
  <c r="M37" i="10" s="1"/>
  <c r="K3" i="10"/>
  <c r="K4" i="10"/>
  <c r="K5" i="10"/>
  <c r="K2" i="10"/>
  <c r="L5" i="10" l="1"/>
  <c r="M5" i="10" s="1"/>
  <c r="L4" i="10"/>
  <c r="M4" i="10"/>
  <c r="L3" i="10"/>
  <c r="M3" i="10" s="1"/>
  <c r="L2" i="10"/>
  <c r="M2" i="10" s="1"/>
  <c r="K8" i="10"/>
  <c r="K6" i="10"/>
  <c r="K7" i="10"/>
  <c r="M7" i="10" s="1"/>
  <c r="L6" i="10" l="1"/>
  <c r="M6" i="10" s="1"/>
  <c r="L8" i="10"/>
  <c r="M8" i="10" s="1"/>
  <c r="F25" i="8" l="1"/>
  <c r="L32" i="8" s="1"/>
  <c r="L30" i="8" l="1"/>
  <c r="L35" i="8"/>
  <c r="L31" i="8"/>
  <c r="L33" i="8" l="1"/>
  <c r="F26" i="8" s="1"/>
  <c r="F27" i="8" s="1"/>
  <c r="F90" i="14" l="1"/>
  <c r="G55" i="14"/>
  <c r="G90"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Santiago Mejia</author>
  </authors>
  <commentList>
    <comment ref="G1" authorId="0" shapeId="0" xr:uid="{00000000-0006-0000-0300-000001000000}">
      <text>
        <r>
          <rPr>
            <b/>
            <sz val="9"/>
            <color indexed="81"/>
            <rFont val="Tahoma"/>
            <family val="2"/>
          </rPr>
          <t>REVISAR HOJA DE INSTRUCTIVOS, SECCIÓN CONCEPTOS PRESUPUESTALES DE EGRESO</t>
        </r>
      </text>
    </comment>
  </commentList>
</comments>
</file>

<file path=xl/sharedStrings.xml><?xml version="1.0" encoding="utf-8"?>
<sst xmlns="http://schemas.openxmlformats.org/spreadsheetml/2006/main" count="552" uniqueCount="384">
  <si>
    <t>Responsable</t>
  </si>
  <si>
    <t>Académia con Calidad y Pertinencia</t>
  </si>
  <si>
    <t>Fortalecer los procesos académicos, garantizando alta calidad, pertinencia y relevancia social</t>
  </si>
  <si>
    <t>1. Fortalecer el proceso de Aseguramiento de Calidad</t>
  </si>
  <si>
    <t>Investigación e Innovación para la Excelencia</t>
  </si>
  <si>
    <t xml:space="preserve">Crear conocimiento e innovaciones a partir de la investigación </t>
  </si>
  <si>
    <t>1. Actualizar y consolidar el sistema de investigación de la Universidad</t>
  </si>
  <si>
    <t>Visibilidad, Pertenencia e Impacto Institucional</t>
  </si>
  <si>
    <t>Incrementar, a partir de sus funciones misionales, la presencia e impacto de la Universidad en el contexto regional, nacional e internacional</t>
  </si>
  <si>
    <t>1. Fortalecer vínculos de la Universidad con el contexto</t>
  </si>
  <si>
    <t>Gestión para la Excelencia Institucional</t>
  </si>
  <si>
    <t>Implementar un modelo de gestión administrativa y financiera eficiente y moderna, al servicio de las funciones misionales de la Universidad</t>
  </si>
  <si>
    <t>1. Planificación prospectiva y buen gobierno</t>
  </si>
  <si>
    <t>2.Fortalecer la selección, cualificación y desarrollo de estudiantes, docentes y personal administrativo</t>
  </si>
  <si>
    <t>2. Incrementar los recursos para investigación</t>
  </si>
  <si>
    <t>2. Consolidar cooperación, intercambio y movilidad a nivel nacional e internacional</t>
  </si>
  <si>
    <t>2. Gestión para la cualificación y mejoramiento integral del talento humano</t>
  </si>
  <si>
    <t>3. Realizar seguimiento, actualización e innovación pedagógica y curricular</t>
  </si>
  <si>
    <t>3 Articular investigación con las otras funciones misionales</t>
  </si>
  <si>
    <t>3. Innovar en lo curricular</t>
  </si>
  <si>
    <t>3. Gestión de las relaciones y comunicación con todos sus públicos</t>
  </si>
  <si>
    <t>4. Ampliar la oferta de programas de pre y posgrado con calidad y pertinencia</t>
  </si>
  <si>
    <t>4. Análisis permanente del contexto y los entornos</t>
  </si>
  <si>
    <t>4. Gestión administrativa y financiera con calidad</t>
  </si>
  <si>
    <t>5. Articulación con egresados</t>
  </si>
  <si>
    <t>5. Gestión de recursos e insfraestructura</t>
  </si>
  <si>
    <t>Presupuesto Ejecutado</t>
  </si>
  <si>
    <t>Centro de Costo</t>
  </si>
  <si>
    <t>Presupuesto Asignado</t>
  </si>
  <si>
    <t>Nombre del Centro de Costo</t>
  </si>
  <si>
    <t>INGRESOS</t>
  </si>
  <si>
    <t>Vigencia</t>
  </si>
  <si>
    <t>Líneas Estrategicas</t>
  </si>
  <si>
    <t>Macroestrategia</t>
  </si>
  <si>
    <t>Objetivos</t>
  </si>
  <si>
    <t>Facultad / Dependencia</t>
  </si>
  <si>
    <t>Dependencia Administrativa</t>
  </si>
  <si>
    <t>Programa / Dependencia</t>
  </si>
  <si>
    <t>Impresiones</t>
  </si>
  <si>
    <t>Publicaciones</t>
  </si>
  <si>
    <t>Suscripciones</t>
  </si>
  <si>
    <t>Otros Seguros</t>
  </si>
  <si>
    <t>Vigilancia y Seguridad</t>
  </si>
  <si>
    <t>Acueducto y Alcantarillado</t>
  </si>
  <si>
    <t>Fax, Internet</t>
  </si>
  <si>
    <t>Transporte</t>
  </si>
  <si>
    <t>Aseo</t>
  </si>
  <si>
    <t>Tramites y licencias</t>
  </si>
  <si>
    <t>Fotocopias</t>
  </si>
  <si>
    <t>Materiales de Educación</t>
  </si>
  <si>
    <t>Implementos Deportivos</t>
  </si>
  <si>
    <t>Eventos Culturales</t>
  </si>
  <si>
    <t>Combustibles y Lubricantes</t>
  </si>
  <si>
    <t>Taxis y Buses</t>
  </si>
  <si>
    <t>Parqueaderos</t>
  </si>
  <si>
    <t>Sueldos Personal Administrativo</t>
  </si>
  <si>
    <t xml:space="preserve">Sueldos Docentes </t>
  </si>
  <si>
    <t>Prestaciones Sociales Docentes</t>
  </si>
  <si>
    <t>Arrendamientos Bienes Muebles</t>
  </si>
  <si>
    <t>Arrendamientos Bienes Inmuebles</t>
  </si>
  <si>
    <t>Mantenimiento Bienes Inmuebles</t>
  </si>
  <si>
    <t>Mantenimiento Bienes Muebles</t>
  </si>
  <si>
    <t>Seguro Estudiantil</t>
  </si>
  <si>
    <t>Seguro de Cumplimiento</t>
  </si>
  <si>
    <t>UNIVERSIDAD SANTIAGO DE CALI</t>
  </si>
  <si>
    <t>Versión</t>
  </si>
  <si>
    <t>EXCEDENTE</t>
  </si>
  <si>
    <t>CONCEPTOS PRESUPUESTALES DE EGRESO</t>
  </si>
  <si>
    <t>CONCEPTOS DE EGRESOS</t>
  </si>
  <si>
    <t>CONCEPTOS DE INGRESOS</t>
  </si>
  <si>
    <t>Inscripción</t>
  </si>
  <si>
    <t>Convenios</t>
  </si>
  <si>
    <t>Cuenta Contable</t>
  </si>
  <si>
    <t>Nombre del Proyecto</t>
  </si>
  <si>
    <t>Periodo de Ejecución</t>
  </si>
  <si>
    <t xml:space="preserve">Valor </t>
  </si>
  <si>
    <t xml:space="preserve">INSTRUCTIVO ELABORACIÓN </t>
  </si>
  <si>
    <t>Los ingresos son generados por las inscripciones, las matrículas y demás derechos académicos, por lo tanto estos serán presupuestados en los Programas de grado y Posgrado, según el número de estudiantes que el programa trae semestre a semestre en el periodo actual y los que el director considera ingresar a primer semestre tanto en periodo A como en el B del año. Los Departamentos Académicos, las Decanaturas y las Unidades Administrativas y Académicas no presupuestan Ingresos por estos conceptos.</t>
  </si>
  <si>
    <t>Tenga en cuenta que debe revisar los parámetros de deserción y los de uso de los diversos servicios académicos por parte de los estudiantes.</t>
  </si>
  <si>
    <t>Recuerde que si presupuesta ingresos por otras actividades académicas, estas deberán ser proyectadas en un presupuesto adicional al del ejercicio, informando sus ingresos, costos y gastos.</t>
  </si>
  <si>
    <t>Es importante recordar que este presupuesto incluye al final unos porcentajes del ingreso de su unidad académica que se estiman con destino a las diferentes áreas de apoyo académicas, administrativa y planta física centrales de la universidad; por lo tanto en este presupuesto usted debe incluir únicamente sus costos y gastos directos, no incluya los que le pueden suministrar estas áreas de apoyo.</t>
  </si>
  <si>
    <t xml:space="preserve">Para las Facultades, Unidades Administrativas, Académicas, de Apoyo y Unidades de Negocio presupuestaran el personal administrativo que cada uno tenga asignado para el desarrollo de sus funciones, y el que eventualmente requiera adicionar previa justificación de la adición. Se debe tener en cuenta los beneficios extralegales por modalidad de contratación para el personal a término indefinido administrativo (Ejemplo: Prima de Antigüedad liquidada cada dos años y medio, prima vacaciones 6 días liquidada a mitad de año, bonificación liquidada en diciembre de cada año.) </t>
  </si>
  <si>
    <t xml:space="preserve"> Los Departamentos valoraran la nómina según el número de horas que estimen para abrir los cursos que les permitan atender la demanda de los diferentes Programas, la valoración de este recurso se hará con base en el costo de la hora en la modalidad de contratación de hora cátedra; en el caso de profesores de dedicación exclusiva, tiempo completo y medio tiempo se dividirá el salario entre el número de horas mensuales a laborar según el contrato y se cargará a los departamentos el valor de las horas dedicadas a docencia y jefatura de área, a los Centros de Investigación se cargarán las horas dedicadas a esta actividad, y a los Programas se llevará el valor de las horas destinadas a apoyo administrativo.</t>
  </si>
  <si>
    <t xml:space="preserve">En cada caso se respetará el factor prestacional y de aportes parafiscales y de seguridad social aplicables a administrativos y docentes, según lo establece el formato único, el cual se calcula con base a los porcentajes de ley. </t>
  </si>
  <si>
    <t>Otros Gastos de Personal</t>
  </si>
  <si>
    <t>Este rubro debe considerarse por una parte para docentes teniendo en cuenta su modalidad de pago;  como conferencistas necesarios para el desarrollo de las otras actividades académicas, por fuera de los cursos regulares; se podrá presupuestar desde el Departamento o el Programa, según el caso.</t>
  </si>
  <si>
    <t>Por otro lado el concepto de trabajos especiales contempla el desarrollo de actividades puntuales que no puedan ser suplidas con el personal propio del área o con el de las áreas de apoyo de la administración central, la necesidad de este recurso debe estar plenamente justificada.</t>
  </si>
  <si>
    <t>Estime el valor de los recursos muebles o inmuebles que la universidad no pueda suministrar dentro de su infraestructura, y que se requieren para el desarrollo tanto de la actividad académica cotidiana como el de las otras actividades académicas.</t>
  </si>
  <si>
    <t xml:space="preserve">Para el servicio de impresoras, el valor será asignado por la Dirección Financiera  de acuerdo al histórico del consumo para los centros de costo que tengan asignado el  recurso. </t>
  </si>
  <si>
    <t>Se proyectan en Publicaciones las obras impresas como libros, revistas o periódicos y en las suscripciones, contribuciones, aportes, afiliaciones y/o cuotas de sostenimiento con organismos públicos o privados por mandato legal o libre vinculación.</t>
  </si>
  <si>
    <t>Este gasto corresponde a las necesidades según requerimientos especialmente de los sitios de prácticas y los desplazamientos programados de manera ordinaria en el desarrollo de las actividades académicas. De igual forma como gasto general a cargo de las Dependencias adscritas se proyectara el costo de seguro estudiantil para los periodos académicos de la vigencia y la póliza en Propiedad Planta y Equipo.</t>
  </si>
  <si>
    <t>Este gasto de preferencia se origina en los Programas de grado, posgrado y considera los eventos que no estén cubiertos dentro del plan general concertado entre los directores y la unidad de marketing institucional.</t>
  </si>
  <si>
    <t>Presupueste según sus necesidades para otras actividades académicas y administrativas, siempre y cuando estos servicios no puedan ser cubiertos por la administración central de la universidad. En este rubro se debe incluir el gasto de administración generado por las agencias de viajes por compra de tiquetes aéreos.</t>
  </si>
  <si>
    <t>Aquí debe consignar el valor que se  desembolsa  ante el Ministerio de Educación o la entidad correspondiente por concepto de derechos para el trámite de las certificaciones, acreditaciones o reconocimientos pertinentes para los programas de Grado y Posgrado; de igual manera debe incluir aquellas disposiciones de carácter obligatorio tales como: gastos notariales, tramites y licencias.</t>
  </si>
  <si>
    <t>Hace referencia a requerimientos muy puntuales de la unidad que se efectúan en desarrollo de la operación, estos están por fuera de los que se consideran generales.</t>
  </si>
  <si>
    <t xml:space="preserve">Conservando el criterio de austeridad se debe considerar por un lado la participación que el Decano y los Directores de Programa, Departamentos académicos deben hacer para promocionar las áreas a su cargo entre los estudiantes de secundaria, y conseguir los convenios con las comunidades empresariales y gremiales de la ciudad, la región, el país u otros países. </t>
  </si>
  <si>
    <t xml:space="preserve">De igual forma se deben incluir los desplazamientos y permanencias de docentes  invitados para conferencias, eventos o clases en Posgrados. </t>
  </si>
  <si>
    <t>Estos gastos de viaje serán discriminados teniendo en cuenta si es administrativo  y/o docente como lo requiere la Plantilla Presupuestal Institucional.</t>
  </si>
  <si>
    <t>Proyecte el valor a ejecutar de acuerdo al consumo del centro de costo para el adecuado desempeño de sus funciones durante el año presupuestado. Recuerde la directriz Institucional de entrega cada 3 meses (Marzo, Junio y Septiembre)</t>
  </si>
  <si>
    <t>Para los programas de grado deberán indicar en este rubro la proyección que tendrán como facultad en el apoyo en la investigación, bienestar universitario y Extensión.</t>
  </si>
  <si>
    <t>Aspectos a tener en cuenta:</t>
  </si>
  <si>
    <t>Esperamos contar con su activa participación en este importante proceso Institucional</t>
  </si>
  <si>
    <t xml:space="preserve"> INGRESOS</t>
  </si>
  <si>
    <t xml:space="preserve"> DESEMBOLSOS</t>
  </si>
  <si>
    <t xml:space="preserve"> GASTOS DE PERSONAL.</t>
  </si>
  <si>
    <t xml:space="preserve"> Arrendamientos.</t>
  </si>
  <si>
    <t xml:space="preserve"> Honorarios.</t>
  </si>
  <si>
    <t xml:space="preserve"> Impresiones, Publicaciones, Suscripciones y Afiliaciones</t>
  </si>
  <si>
    <t>Seguros.</t>
  </si>
  <si>
    <t xml:space="preserve"> Propaganda y Publicidad.</t>
  </si>
  <si>
    <t>Otros Servicios.</t>
  </si>
  <si>
    <t xml:space="preserve"> Gastos Legales o Trámites.</t>
  </si>
  <si>
    <t xml:space="preserve"> Diversos</t>
  </si>
  <si>
    <t xml:space="preserve"> Elementos de Aseo, Cafetería, Útiles y Papelería </t>
  </si>
  <si>
    <t xml:space="preserve"> Investigación, Bienestar Universitario</t>
  </si>
  <si>
    <t xml:space="preserve"> Inversiones</t>
  </si>
  <si>
    <t>NOTA</t>
  </si>
  <si>
    <t>Unidades de Negocios</t>
  </si>
  <si>
    <t>Diplomados</t>
  </si>
  <si>
    <t>Congresos</t>
  </si>
  <si>
    <t>Cursos</t>
  </si>
  <si>
    <t>Certificaciones</t>
  </si>
  <si>
    <t>Supletorios</t>
  </si>
  <si>
    <t>Habilitaciones</t>
  </si>
  <si>
    <t>Reintegros</t>
  </si>
  <si>
    <t>Validaciones y Homologaciones</t>
  </si>
  <si>
    <t>Cursos de Verano</t>
  </si>
  <si>
    <t>Recargos y Adiciones</t>
  </si>
  <si>
    <t>Tarifa</t>
  </si>
  <si>
    <t>Periodo A</t>
  </si>
  <si>
    <t>Periodo B</t>
  </si>
  <si>
    <t>CURSOS</t>
  </si>
  <si>
    <t>Primero</t>
  </si>
  <si>
    <t>Segundo</t>
  </si>
  <si>
    <t>Tercero</t>
  </si>
  <si>
    <t>Cuarto</t>
  </si>
  <si>
    <t>Quinto</t>
  </si>
  <si>
    <t>Sexto</t>
  </si>
  <si>
    <t>Octavo</t>
  </si>
  <si>
    <t>Noveno</t>
  </si>
  <si>
    <t>Decimo</t>
  </si>
  <si>
    <t>Valor</t>
  </si>
  <si>
    <t>(%) DESCUENTO</t>
  </si>
  <si>
    <t>Valor Total</t>
  </si>
  <si>
    <t>Descuento</t>
  </si>
  <si>
    <t>Becas50</t>
  </si>
  <si>
    <t>Becas100</t>
  </si>
  <si>
    <t>Plegables</t>
  </si>
  <si>
    <t>Prensa</t>
  </si>
  <si>
    <t>Biblioteca (Compra de Libros)</t>
  </si>
  <si>
    <t>COSTOS, GASTOS E INVERSIONES</t>
  </si>
  <si>
    <t>ANTEPROYECTO PRESUPUESTAL CAJA BASE CERO</t>
  </si>
  <si>
    <t>TIEMPO COMPLETO</t>
  </si>
  <si>
    <t>PERIODO DE PROYECCIÓN</t>
  </si>
  <si>
    <t>SUELDO POR HORA</t>
  </si>
  <si>
    <t>No. HORAS AÑO</t>
  </si>
  <si>
    <t>TOTAL AÑO</t>
  </si>
  <si>
    <t>FACTOR PRESTACIONAL</t>
  </si>
  <si>
    <t>MEDIO TIEMPO</t>
  </si>
  <si>
    <t>PERSONAL ADMINISTRATIVO</t>
  </si>
  <si>
    <t>CARGO</t>
  </si>
  <si>
    <t>No. REQUERIDO</t>
  </si>
  <si>
    <t>SUELDO BASE</t>
  </si>
  <si>
    <t>AUX TRANSPORTE</t>
  </si>
  <si>
    <t>COSTO AÑO SUELDO</t>
  </si>
  <si>
    <t>FACTOR PREST</t>
  </si>
  <si>
    <t>TOTAL PERSONAL</t>
  </si>
  <si>
    <t>TOTAL</t>
  </si>
  <si>
    <t>Unidades de Apoyo Mixtas</t>
  </si>
  <si>
    <t>Servicio Prestado</t>
  </si>
  <si>
    <t>Gimnasio</t>
  </si>
  <si>
    <t>SERVICIOS PRESTADOS</t>
  </si>
  <si>
    <t>Alquiler de Cabañas</t>
  </si>
  <si>
    <t>Alojamiento</t>
  </si>
  <si>
    <t xml:space="preserve">Vacunas </t>
  </si>
  <si>
    <t>Preescolar</t>
  </si>
  <si>
    <t>Salud Oral</t>
  </si>
  <si>
    <t>N/A</t>
  </si>
  <si>
    <t>Infraestructura</t>
  </si>
  <si>
    <t>Pre-Icfes</t>
  </si>
  <si>
    <t>Estaciones de Café</t>
  </si>
  <si>
    <t>Mantenimiento Instrumentos Musicales</t>
  </si>
  <si>
    <t>Honorarios (Trabajos Especiales)</t>
  </si>
  <si>
    <t>Honorarios (Docentes)</t>
  </si>
  <si>
    <t xml:space="preserve">Investigación, Bienestar y Extensión </t>
  </si>
  <si>
    <t>Investigación</t>
  </si>
  <si>
    <t>CANT</t>
  </si>
  <si>
    <t>Bienestar Universitario</t>
  </si>
  <si>
    <t>Extensión y Desarrollo</t>
  </si>
  <si>
    <t>Pensión</t>
  </si>
  <si>
    <t>Alimentación</t>
  </si>
  <si>
    <t>Transición</t>
  </si>
  <si>
    <t>Otro</t>
  </si>
  <si>
    <t>Insumos para carnets</t>
  </si>
  <si>
    <t>Deporte</t>
  </si>
  <si>
    <t>Programa de desarrollo humano</t>
  </si>
  <si>
    <t>Taller</t>
  </si>
  <si>
    <t>Seminario</t>
  </si>
  <si>
    <t>Cálculo Automatico</t>
  </si>
  <si>
    <t>CUANTIFICACIÓN NOMINA DE DOCENTES DE CONTRATACIÓN ESPECIAL</t>
  </si>
  <si>
    <t>DEDICACIÓN EXCLUSIVA</t>
  </si>
  <si>
    <t>Equipos de Computación y Comunicaciones</t>
  </si>
  <si>
    <t>Otros Mantenimientos</t>
  </si>
  <si>
    <t>Maquinaria y Equipo (Inversión)</t>
  </si>
  <si>
    <t>Transferencias</t>
  </si>
  <si>
    <t>Activos de Menor Cuantía (Menor de dos salarios mínimos)</t>
  </si>
  <si>
    <t>Artículos de Mantenimiento</t>
  </si>
  <si>
    <t>Energía Eléctrica</t>
  </si>
  <si>
    <t>Equipo de Computo (Inversión)</t>
  </si>
  <si>
    <t>Equipo de Oficina (Inversión)</t>
  </si>
  <si>
    <t>Equipo de Practicas Académicas (Inversión)</t>
  </si>
  <si>
    <t>Equipo Médico Científico (Inversión)</t>
  </si>
  <si>
    <t>Honorarios (Asesorías Jurídicas)</t>
  </si>
  <si>
    <t>Lencería y otros Artículos</t>
  </si>
  <si>
    <t>Libros, Periódicos y Revistas</t>
  </si>
  <si>
    <t>Mantenimiento de Vehículo</t>
  </si>
  <si>
    <t>Mantenimiento Equipo Medio Científico</t>
  </si>
  <si>
    <t>Material Didáctico</t>
  </si>
  <si>
    <t>Muebles y Enseres (Inversión)</t>
  </si>
  <si>
    <t>Procesamiento de Información</t>
  </si>
  <si>
    <t>Teléfono Fijo y Celular</t>
  </si>
  <si>
    <t>Televisión</t>
  </si>
  <si>
    <t>Derechos Académicos</t>
  </si>
  <si>
    <t>Pre jardín</t>
  </si>
  <si>
    <t>Jardín uno</t>
  </si>
  <si>
    <t>Párvulos</t>
  </si>
  <si>
    <t>Séptimo</t>
  </si>
  <si>
    <t>Undécimo</t>
  </si>
  <si>
    <t>Asistencia Técnica</t>
  </si>
  <si>
    <t>Mercancía Tienda</t>
  </si>
  <si>
    <t>Canchas Sintéticas</t>
  </si>
  <si>
    <t>Lúdica</t>
  </si>
  <si>
    <t>Formación deportiva artística</t>
  </si>
  <si>
    <t>Vacaciones Recreativas</t>
  </si>
  <si>
    <t>Para los responsables de las Unidades Administrativas y Unidades de Negocio estos gastos deben ser presupuestados teniendo en cuenta la misión administrativa en el mejoramiento continuo de la Unidad a su cargo.</t>
  </si>
  <si>
    <t>Para los aspectos referidos bajo este título es conveniente tener en cuenta que algunos de ellos son permanentes para el desarrollo de la actividad cotidiana, otros se generan o incrementan con los procesos de acreditación y renovación de registros, y unos más están asociados a la realización de las otras actividades académicas y/o administrativas</t>
  </si>
  <si>
    <t>Aquí se debe describir los elementos de infraestructura, biblioteca, laboratorios, equipos y muebles que la unidad requiere para garantizar su funcionamiento, desde luego teniendo en cuenta el principio de austeridad y considerando que el resultado financiero de la unidad a su cargo lo permita. Es necesario tener en cuenta que lo proyectado en este rubro presupuestal deberá ser notificado a la Vicerrectoría Administrativa  bajo la plantilla autorizada que será socializada, esta notificación se deberá realizar siempre y cuando las inversiones detalladas superen los dos (2) salarios mínimos vigentes.</t>
  </si>
  <si>
    <t>No se realizará  ajustes en tarifas tanto para ingresos como para costos y gastos, este ajuste estará a cargo de la Dirección Financiera una vez se ejecute la fase 2 de la metodología presupuestal donde se consolida el presupuesto general Institucional.</t>
  </si>
  <si>
    <t>Para las Unidades de Negocio se proyectarán con base al servicio prestado.</t>
  </si>
  <si>
    <t>Consultorías</t>
  </si>
  <si>
    <t xml:space="preserve">Matrícula </t>
  </si>
  <si>
    <t>Otros Ingresos</t>
  </si>
  <si>
    <t xml:space="preserve">Corresponde a los Gastos de Personal que no están clasificados dentro de las definiciones de nómina administrativa, docente y se encuentran autorizados por norma legal vigente y/o políticas establecidas Ejemplos: </t>
  </si>
  <si>
    <t>Línea Estratégica</t>
  </si>
  <si>
    <t>Caja Menor</t>
  </si>
  <si>
    <r>
      <t xml:space="preserve">Tener en cuenta que los conceptos de los </t>
    </r>
    <r>
      <rPr>
        <b/>
        <i/>
        <sz val="14"/>
        <color rgb="FFFF0000"/>
        <rFont val="Cambria"/>
        <family val="1"/>
      </rPr>
      <t>ingresos,</t>
    </r>
    <r>
      <rPr>
        <b/>
        <i/>
        <sz val="14"/>
        <color theme="1"/>
        <rFont val="Cambria"/>
        <family val="1"/>
      </rPr>
      <t xml:space="preserve">  están en orden alfabético.</t>
    </r>
  </si>
  <si>
    <t>Las línes estratégicas van de acuerdo al proyecto a ejecutar</t>
  </si>
  <si>
    <t>HORA CÁTEDRA</t>
  </si>
  <si>
    <t>TOTAL NÓMINA</t>
  </si>
  <si>
    <r>
      <t>Nómina  Administrativa</t>
    </r>
    <r>
      <rPr>
        <u/>
        <sz val="14"/>
        <color theme="1"/>
        <rFont val="Cambria"/>
        <family val="1"/>
      </rPr>
      <t>.</t>
    </r>
  </si>
  <si>
    <t>Nómina Docente.</t>
  </si>
  <si>
    <t>RUBROS</t>
  </si>
  <si>
    <t>Auxilio de estudio</t>
  </si>
  <si>
    <t>Bonificaciones</t>
  </si>
  <si>
    <t>Capacitación al personal</t>
  </si>
  <si>
    <t>Casino y Restaurante</t>
  </si>
  <si>
    <t xml:space="preserve">Viáticos </t>
  </si>
  <si>
    <t>Arrendamientos Leasing Equipos de Computo</t>
  </si>
  <si>
    <t>Arrendamientos Leasing Otros Equipos</t>
  </si>
  <si>
    <t>Otros Arrendamientos</t>
  </si>
  <si>
    <t>Contribuciones y Afiliaciones</t>
  </si>
  <si>
    <t>Seguros a la Propiedad, Planta y Equipo</t>
  </si>
  <si>
    <t>Otros Servicios</t>
  </si>
  <si>
    <t>Recolección de Residuos Hospitalarios</t>
  </si>
  <si>
    <t>Notariales y Mercantiles</t>
  </si>
  <si>
    <t xml:space="preserve">Pasajes Aéreos </t>
  </si>
  <si>
    <t xml:space="preserve">Otros Gastos de Personal </t>
  </si>
  <si>
    <t>Alojamiento y Manutención</t>
  </si>
  <si>
    <t>Pasajes Terrestres y Fluviales</t>
  </si>
  <si>
    <t>Insumos para Laboratorio y Anfiteatro</t>
  </si>
  <si>
    <t>Otros no Especificados</t>
  </si>
  <si>
    <t>Ropa Deportiva, Accesorios y Suvenires</t>
  </si>
  <si>
    <t>Gas</t>
  </si>
  <si>
    <t>Seguro Activos Fijos</t>
  </si>
  <si>
    <r>
      <t xml:space="preserve">Adecuaciones Ornamentales </t>
    </r>
    <r>
      <rPr>
        <b/>
        <sz val="10"/>
        <color rgb="FF000000"/>
        <rFont val="Arial"/>
        <family val="2"/>
      </rPr>
      <t>(515005)</t>
    </r>
  </si>
  <si>
    <t>Arrendamientos Leasing Equipos Médicos Científicos</t>
  </si>
  <si>
    <t>Artículos de Aseo y Cafetería</t>
  </si>
  <si>
    <r>
      <t xml:space="preserve">Construcciones y Edificaciones </t>
    </r>
    <r>
      <rPr>
        <b/>
        <sz val="10"/>
        <color rgb="FF000000"/>
        <rFont val="Arial"/>
        <family val="2"/>
      </rPr>
      <t>(514505)</t>
    </r>
  </si>
  <si>
    <t>Honorarios (Médicos y Odontólogos)</t>
  </si>
  <si>
    <t>Honorarios (Revisoría Fiscal)</t>
  </si>
  <si>
    <t>Insumos Médicos y Odontológicos</t>
  </si>
  <si>
    <r>
      <t xml:space="preserve">Mantenimiento de Otros Equipos y Muebles </t>
    </r>
    <r>
      <rPr>
        <b/>
        <sz val="10"/>
        <color rgb="FF000000"/>
        <rFont val="Arial"/>
        <family val="2"/>
      </rPr>
      <t>(514510)</t>
    </r>
  </si>
  <si>
    <t>Mantenimiento Equipo de Cómputo y Comunicación</t>
  </si>
  <si>
    <t>Mensajería</t>
  </si>
  <si>
    <r>
      <t xml:space="preserve">Otras Adecuaciones e Instalaciones </t>
    </r>
    <r>
      <rPr>
        <b/>
        <sz val="10"/>
        <color rgb="FF000000"/>
        <rFont val="Arial"/>
        <family val="2"/>
      </rPr>
      <t>(515007)</t>
    </r>
  </si>
  <si>
    <t>Papelería y Útiles de Oficina</t>
  </si>
  <si>
    <t>Parabólica</t>
  </si>
  <si>
    <r>
      <t>Prestaciones Sociales Administrativos</t>
    </r>
    <r>
      <rPr>
        <sz val="8"/>
        <color rgb="FF000000"/>
        <rFont val="Arial"/>
        <family val="2"/>
      </rPr>
      <t xml:space="preserve"> </t>
    </r>
  </si>
  <si>
    <t>Propaganda, publicidad Avisos Clasificados</t>
  </si>
  <si>
    <r>
      <t xml:space="preserve">Reparaciones Locativas </t>
    </r>
    <r>
      <rPr>
        <b/>
        <sz val="10"/>
        <color rgb="FF000000"/>
        <rFont val="Arial"/>
        <family val="2"/>
      </rPr>
      <t>(515006)</t>
    </r>
  </si>
  <si>
    <t>Honorarios (Asistencia Técnica)</t>
  </si>
  <si>
    <t>Diplomas y Caligrafías</t>
  </si>
  <si>
    <t xml:space="preserve">Otros Gastos Legales </t>
  </si>
  <si>
    <t>Mantenimiento Piscina</t>
  </si>
  <si>
    <t>Dep. Contabilidad, Costos y Presupuestos</t>
  </si>
  <si>
    <t>Gastos de Personal (5105)</t>
  </si>
  <si>
    <t>Honorarios (5110)</t>
  </si>
  <si>
    <t>Arrendamientos (5120)</t>
  </si>
  <si>
    <t xml:space="preserve">Afiliaciones (5125) </t>
  </si>
  <si>
    <t>Seguros (5130)</t>
  </si>
  <si>
    <t>Servicios (5135)</t>
  </si>
  <si>
    <t>Seguros (5140)</t>
  </si>
  <si>
    <t>Mantenimiento y Reparaciones (5145)</t>
  </si>
  <si>
    <t>Adecuaciones e Instalaciones (5150)</t>
  </si>
  <si>
    <t>Gastos de Viaje (5155)</t>
  </si>
  <si>
    <t>Diversos (5195)</t>
  </si>
  <si>
    <t>Cajas Menores (5888)</t>
  </si>
  <si>
    <t>Control Presupuestal Cajas Menores</t>
  </si>
  <si>
    <r>
      <t xml:space="preserve">Tener en cuenta que los conceptos de </t>
    </r>
    <r>
      <rPr>
        <b/>
        <i/>
        <sz val="14"/>
        <color rgb="FFFF0000"/>
        <rFont val="Cambria"/>
        <family val="1"/>
      </rPr>
      <t>egresos</t>
    </r>
    <r>
      <rPr>
        <b/>
        <i/>
        <sz val="14"/>
        <color theme="1"/>
        <rFont val="Cambria"/>
        <family val="1"/>
      </rPr>
      <t xml:space="preserve"> están en orden alfabético.</t>
    </r>
  </si>
  <si>
    <t>Terrenos, Construcciones y Edificaciones</t>
  </si>
  <si>
    <t>Dirección Financiera- Departamento de Contabilidad, Costos y Presupuestos</t>
  </si>
  <si>
    <t xml:space="preserve">               FIRMA</t>
  </si>
  <si>
    <t>CONTABILIDAD, COSTOS Y PRESUPUESTOS</t>
  </si>
  <si>
    <t>FORMATO ÚNICO PARA LA ELABORACIÓN DEL PRESUPUESTO</t>
  </si>
  <si>
    <t xml:space="preserve">               Responsable del centro de costo</t>
  </si>
  <si>
    <t xml:space="preserve">FIRMA </t>
  </si>
  <si>
    <t>HORA PRACTICA SALUD</t>
  </si>
  <si>
    <t>HORA TECNOLOGÍA</t>
  </si>
  <si>
    <t>HORA PRACTICA 5 AÑO SALUD INTERNADO</t>
  </si>
  <si>
    <t>https://www.usc.edu.co/index.php/formatos-e-instructivos</t>
  </si>
  <si>
    <t>Mantenimiento y Adecuaciones.</t>
  </si>
  <si>
    <t>Pasajes Aéreos, Hospedaje y Alimentación, Transporte Terrestre, Viáticos.</t>
  </si>
  <si>
    <t>El diligenciamiento del proyecto solo podrá realizarse en la Plantilla Institucional de elaboración del presupuesto, la cual se puede descargar de la página Web de la Universidad, en el siguiente enlace:</t>
  </si>
  <si>
    <t xml:space="preserve">● Se debe solicitar al Departamento de Contabilidad, Costos y Presupuestos el espacio para recibir la asesoría presupuestal
</t>
  </si>
  <si>
    <t xml:space="preserve">● El anteproyecto presupuestal de la nueva vigencia, se entregara  de forma física y virtual al Departamento de Contabilidad, Costos y Presupuestos.
 </t>
  </si>
  <si>
    <r>
      <t xml:space="preserve">● Se debe tener en cuenta que para los programa académicos de pregrado en </t>
    </r>
    <r>
      <rPr>
        <b/>
        <sz val="14"/>
        <color theme="1"/>
        <rFont val="Cambria"/>
        <family val="1"/>
      </rPr>
      <t>apoyo académico, Administrativo, Planta Física</t>
    </r>
    <r>
      <rPr>
        <sz val="14"/>
        <color theme="1"/>
        <rFont val="Cambria"/>
        <family val="1"/>
      </rPr>
      <t xml:space="preserve"> se maneja un porcentaje del 20% y para posgrados un 15%.
 </t>
    </r>
  </si>
  <si>
    <t>● Si es una Unidad que a la fecha se encargue de ejecutar gastos generales y que no deben afectar el rubro de su centro de costo, deberá informar estos gastos proyectados a la Vicerrectoría Administrativa antes de la finalización del ejercicio del proyecto presupuesto del año,  para que sean incluidos en el centro de costo general administrativo y académico.</t>
  </si>
  <si>
    <t>●  Auxilios Educativos ( Únicamente aquellos auxilios educativos que se autoricen para instituciones diferentes a la Universidad Santiago de Cali)</t>
  </si>
  <si>
    <t>●  Dotación y Suministro a Empleados ( Rubro Presupuestado en el nuevo centro de costo de Seguridad y Salud en el Trabajo)</t>
  </si>
  <si>
    <t>●  Capacitación Personal (Rubro Presupuestado en el general administrativo de la Universidad, previa notificación de las áreas que lo requieran en la nueva vigencia)</t>
  </si>
  <si>
    <t>●  Auxilios Convención Colectiva, Beneficios extralegales, los cuales se deberán contemplar en el centro de costo donde este adscrito el empleado beneficiado.</t>
  </si>
  <si>
    <t>● No olvide en el encabezado de la Plantilla del consolidado diligenciar el nombre del Área o Unidad a cargo, el nombre del responsable, el centro de costo asignado, la facultad y la vigencia.</t>
  </si>
  <si>
    <t>● Cada uno de los responsables contara con el acompañamiento del Departamento de Contabilidad, costos y Presupuestos en la elaboración de un presupuesto razonable, funcional y coherente que permita la inclusión de sus propósitos estratégicos y proporcionar resultados óptimos al final del ejercicio.</t>
  </si>
  <si>
    <r>
      <t>El presente documento se aporta como guía para el diligenciamiento en las unidades académicas y administrativas de la nueva versión del formato presupuestal  “</t>
    </r>
    <r>
      <rPr>
        <b/>
        <sz val="14"/>
        <color theme="1"/>
        <rFont val="Cambria"/>
        <family val="1"/>
      </rPr>
      <t>FORMATO PLAN DE FORTALECIMIENTO INSTITUCIONAL</t>
    </r>
    <r>
      <rPr>
        <sz val="14"/>
        <color theme="1"/>
        <rFont val="Cambria"/>
        <family val="1"/>
      </rPr>
      <t>” entregado por el Departamento de Contabilidad, Costos y Presupuestos con el fin de realizar el ejercicio del anteproyecto presupuestal para cada  año.</t>
    </r>
  </si>
  <si>
    <t xml:space="preserve">● El porcentaje del 5% corresponde al calculo automático por Investigación
 </t>
  </si>
  <si>
    <t xml:space="preserve">● Los porcentajes del 2% corresponden al calculo automático por Bienestar y Extensión
 </t>
  </si>
  <si>
    <t>Facultad de Ciencias Básicas</t>
  </si>
  <si>
    <t>Facultad de Ciencias Económicas y Empresariales</t>
  </si>
  <si>
    <t>Facultad de Comunicación y Publicidad</t>
  </si>
  <si>
    <t>Dependencias Administrativas</t>
  </si>
  <si>
    <t>Facultad de Derecho</t>
  </si>
  <si>
    <t>Facultad de Educación</t>
  </si>
  <si>
    <t>Facultad de Ingeniería</t>
  </si>
  <si>
    <t>Facultad de Salud</t>
  </si>
  <si>
    <t>Extensión y Proyección Social</t>
  </si>
  <si>
    <t>Dirección de Investigaciones</t>
  </si>
  <si>
    <t>Seccional Palmira</t>
  </si>
  <si>
    <t>FACULTAD / ÁREA</t>
  </si>
  <si>
    <t>Dirección de Laboratorios</t>
  </si>
  <si>
    <t>Conceptos de  Ingresos</t>
  </si>
  <si>
    <t xml:space="preserve">Total </t>
  </si>
  <si>
    <t>Conceptos de Egresos</t>
  </si>
  <si>
    <t xml:space="preserve">Rubro </t>
  </si>
  <si>
    <t>Servicio de Gas</t>
  </si>
  <si>
    <t>Infraestructura (Adecuación)</t>
  </si>
  <si>
    <t>1.1</t>
  </si>
  <si>
    <t>2.1</t>
  </si>
  <si>
    <t>3.1</t>
  </si>
  <si>
    <t>4.1</t>
  </si>
  <si>
    <t xml:space="preserve">Adecuaciones Ornamentales </t>
  </si>
  <si>
    <t xml:space="preserve">Construcciones y Edificaciones </t>
  </si>
  <si>
    <t xml:space="preserve">Otras Adecuaciones e Instalaciones </t>
  </si>
  <si>
    <t xml:space="preserve">Mantenimiento de Otros Equipos y Muebles </t>
  </si>
  <si>
    <t xml:space="preserve">Reparaciones Locativas </t>
  </si>
  <si>
    <t>Aseo General</t>
  </si>
  <si>
    <t>"Una vez el usuario seleccione el concepto presupuestal de egreso,  automaticamente le aparece el rubro indicado de acuerdo al  proyecto"</t>
  </si>
  <si>
    <t>Inversión (1500)</t>
  </si>
  <si>
    <t>Inventario (143503) Tienda Santiaguina</t>
  </si>
  <si>
    <t>Biblioteca (180510)</t>
  </si>
  <si>
    <t xml:space="preserve">Equipo de Computo </t>
  </si>
  <si>
    <t xml:space="preserve">Equipo de Oficina </t>
  </si>
  <si>
    <t xml:space="preserve">Muebles y Enseres </t>
  </si>
  <si>
    <t xml:space="preserve">Equipo de Practicas Académicas </t>
  </si>
  <si>
    <t xml:space="preserve">Equipo Médico Científico </t>
  </si>
  <si>
    <t xml:space="preserve">Maquinaria y Equipo </t>
  </si>
  <si>
    <t>Subtotal</t>
  </si>
  <si>
    <t>Apoyo Académico, Administrativo, Planta Física</t>
  </si>
  <si>
    <t>HORA POSGRADOS</t>
  </si>
  <si>
    <t>Especialización</t>
  </si>
  <si>
    <t>Maestría</t>
  </si>
  <si>
    <t>Doctorado</t>
  </si>
  <si>
    <t>Tarifa Especial</t>
  </si>
  <si>
    <t>PROGRAMAS</t>
  </si>
  <si>
    <t>R-PO001/Versión 7 /27/09/2023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</si>
</sst>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3" formatCode="_-* #,##0.00_-;\-* #,##0.00_-;_-* &quot;-&quot;??_-;_-@_-"/>
    <numFmt numFmtId="164" formatCode="_-&quot;$&quot;* #,##0.00_-;\-&quot;$&quot;* #,##0.00_-;_-&quot;$&quot;* &quot;-&quot;??_-;_-@_-"/>
    <numFmt numFmtId="165" formatCode="&quot;$&quot;\ #,##0"/>
    <numFmt numFmtId="166" formatCode="#,##0_ ;[Red]\-#,##0\ "/>
    <numFmt numFmtId="167" formatCode="_-* #,##0\ _€_-;\-* #,##0\ _€_-;_-* &quot;-&quot;??\ _€_-;_-@_-"/>
    <numFmt numFmtId="168" formatCode="_-&quot;$&quot;* #,##0_-;\-&quot;$&quot;* #,##0_-;_-&quot;$&quot;* &quot;-&quot;??_-;_-@_-"/>
    <numFmt numFmtId="169" formatCode="_-[$$-240A]* #,##0_-;\-[$$-240A]* #,##0_-;_-[$$-240A]* &quot;-&quot;??_-;_-@_-"/>
  </numFmts>
  <fonts count="51" x14ac:knownFonts="1">
    <font>
      <sz val="11"/>
      <color theme="1"/>
      <name val="Calibri"/>
      <family val="2"/>
      <scheme val="minor"/>
    </font>
    <font>
      <b/>
      <sz val="10"/>
      <color theme="1"/>
      <name val="Arial"/>
      <family val="2"/>
    </font>
    <font>
      <sz val="10"/>
      <color theme="1"/>
      <name val="Arial"/>
      <family val="2"/>
    </font>
    <font>
      <b/>
      <sz val="11"/>
      <color theme="1"/>
      <name val="Calibri"/>
      <family val="2"/>
      <scheme val="minor"/>
    </font>
    <font>
      <b/>
      <sz val="9"/>
      <color indexed="81"/>
      <name val="Tahoma"/>
      <family val="2"/>
    </font>
    <font>
      <sz val="11"/>
      <color theme="1"/>
      <name val="Calibri"/>
      <family val="2"/>
      <scheme val="minor"/>
    </font>
    <font>
      <b/>
      <sz val="12"/>
      <color theme="0"/>
      <name val="Arial"/>
      <family val="2"/>
    </font>
    <font>
      <sz val="10"/>
      <name val="Arial"/>
      <family val="2"/>
    </font>
    <font>
      <b/>
      <sz val="10"/>
      <color theme="0"/>
      <name val="Arial"/>
      <family val="2"/>
    </font>
    <font>
      <b/>
      <i/>
      <sz val="18"/>
      <name val="Arial"/>
      <family val="2"/>
    </font>
    <font>
      <b/>
      <i/>
      <sz val="18"/>
      <name val="Cambria"/>
      <family val="1"/>
    </font>
    <font>
      <b/>
      <sz val="12"/>
      <color rgb="FF000000"/>
      <name val="Cambria"/>
      <family val="1"/>
    </font>
    <font>
      <sz val="11"/>
      <color theme="1"/>
      <name val="Cambria"/>
      <family val="1"/>
    </font>
    <font>
      <b/>
      <i/>
      <sz val="16"/>
      <color theme="1"/>
      <name val="Cambria"/>
      <family val="1"/>
    </font>
    <font>
      <b/>
      <i/>
      <sz val="14"/>
      <color theme="1"/>
      <name val="Cambria"/>
      <family val="1"/>
    </font>
    <font>
      <b/>
      <sz val="12"/>
      <name val="Cambria"/>
      <family val="1"/>
    </font>
    <font>
      <b/>
      <sz val="14"/>
      <color theme="1"/>
      <name val="Cambria"/>
      <family val="1"/>
    </font>
    <font>
      <b/>
      <sz val="16"/>
      <color theme="1"/>
      <name val="Cambria"/>
      <family val="1"/>
    </font>
    <font>
      <sz val="12"/>
      <color theme="1"/>
      <name val="Cambria"/>
      <family val="1"/>
    </font>
    <font>
      <sz val="14"/>
      <color theme="1"/>
      <name val="Cambria"/>
      <family val="1"/>
    </font>
    <font>
      <b/>
      <sz val="14"/>
      <color theme="1"/>
      <name val="Arial"/>
      <family val="2"/>
    </font>
    <font>
      <b/>
      <u/>
      <sz val="14"/>
      <color theme="1"/>
      <name val="Cambria"/>
      <family val="1"/>
    </font>
    <font>
      <u/>
      <sz val="14"/>
      <color theme="1"/>
      <name val="Cambria"/>
      <family val="1"/>
    </font>
    <font>
      <b/>
      <i/>
      <u/>
      <sz val="14"/>
      <color theme="1"/>
      <name val="Cambria"/>
      <family val="1"/>
    </font>
    <font>
      <b/>
      <i/>
      <u/>
      <sz val="18"/>
      <color theme="1"/>
      <name val="Cambria"/>
      <family val="1"/>
    </font>
    <font>
      <b/>
      <i/>
      <sz val="14"/>
      <color rgb="FFFF0000"/>
      <name val="Cambria"/>
      <family val="1"/>
    </font>
    <font>
      <b/>
      <sz val="9"/>
      <color rgb="FF000000"/>
      <name val="Cambria"/>
      <family val="1"/>
    </font>
    <font>
      <b/>
      <sz val="12"/>
      <name val="Calibri Light"/>
      <family val="1"/>
      <scheme val="major"/>
    </font>
    <font>
      <b/>
      <i/>
      <sz val="12"/>
      <color theme="1"/>
      <name val="Cambria"/>
      <family val="1"/>
    </font>
    <font>
      <b/>
      <sz val="11"/>
      <color theme="1"/>
      <name val="Cambria"/>
      <family val="1"/>
    </font>
    <font>
      <b/>
      <sz val="11"/>
      <name val="Cambria"/>
      <family val="1"/>
    </font>
    <font>
      <sz val="11"/>
      <color rgb="FF000000"/>
      <name val="Calibri"/>
      <family val="2"/>
      <scheme val="minor"/>
    </font>
    <font>
      <sz val="10"/>
      <color rgb="FF000000"/>
      <name val="Arial"/>
      <family val="2"/>
    </font>
    <font>
      <b/>
      <sz val="10"/>
      <color rgb="FF000000"/>
      <name val="Arial"/>
      <family val="2"/>
    </font>
    <font>
      <sz val="8"/>
      <color rgb="FF000000"/>
      <name val="Arial"/>
      <family val="2"/>
    </font>
    <font>
      <b/>
      <sz val="12"/>
      <color theme="1"/>
      <name val="Calibri"/>
      <family val="2"/>
      <scheme val="minor"/>
    </font>
    <font>
      <b/>
      <sz val="12"/>
      <name val="Calibri"/>
      <family val="2"/>
      <scheme val="minor"/>
    </font>
    <font>
      <b/>
      <sz val="18"/>
      <color theme="0"/>
      <name val="Arial"/>
      <family val="2"/>
    </font>
    <font>
      <sz val="18"/>
      <color theme="1"/>
      <name val="Arial"/>
      <family val="2"/>
    </font>
    <font>
      <b/>
      <sz val="18"/>
      <color theme="1"/>
      <name val="Arial"/>
      <family val="2"/>
    </font>
    <font>
      <u/>
      <sz val="11"/>
      <color theme="10"/>
      <name val="Calibri"/>
      <family val="2"/>
      <scheme val="minor"/>
    </font>
    <font>
      <b/>
      <u/>
      <sz val="14"/>
      <color rgb="FF0000FF"/>
      <name val="Cambria"/>
      <family val="1"/>
    </font>
    <font>
      <sz val="18"/>
      <color theme="1"/>
      <name val="Arial"/>
      <family val="2"/>
    </font>
    <font>
      <b/>
      <sz val="18"/>
      <color theme="1"/>
      <name val="Arial"/>
      <family val="2"/>
    </font>
    <font>
      <b/>
      <sz val="14"/>
      <color theme="1"/>
      <name val="Arial"/>
      <family val="2"/>
    </font>
    <font>
      <b/>
      <sz val="9"/>
      <color theme="1"/>
      <name val="Cambria"/>
      <family val="1"/>
    </font>
    <font>
      <b/>
      <sz val="9"/>
      <name val="Cambria"/>
      <family val="1"/>
    </font>
    <font>
      <sz val="9"/>
      <name val="Cambria"/>
      <family val="1"/>
    </font>
    <font>
      <sz val="8"/>
      <name val="Cambria"/>
      <family val="1"/>
    </font>
    <font>
      <b/>
      <sz val="8"/>
      <color theme="1"/>
      <name val="Cambria"/>
      <family val="1"/>
    </font>
    <font>
      <b/>
      <sz val="10"/>
      <color theme="1"/>
      <name val="Cambria"/>
      <family val="1"/>
    </font>
  </fonts>
  <fills count="10">
    <fill>
      <patternFill patternType="none"/>
    </fill>
    <fill>
      <patternFill patternType="gray125"/>
    </fill>
    <fill>
      <patternFill patternType="solid">
        <fgColor theme="3"/>
        <bgColor indexed="64"/>
      </patternFill>
    </fill>
    <fill>
      <patternFill patternType="solid">
        <fgColor theme="8" tint="0.59999389629810485"/>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rgb="FFFFBC79"/>
        <bgColor indexed="64"/>
      </patternFill>
    </fill>
    <fill>
      <patternFill patternType="solid">
        <fgColor rgb="FFACB9CA"/>
        <bgColor indexed="64"/>
      </patternFill>
    </fill>
    <fill>
      <patternFill patternType="solid">
        <fgColor rgb="FFFFFF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thin">
        <color theme="1"/>
      </left>
      <right style="thin">
        <color theme="1"/>
      </right>
      <top style="thin">
        <color theme="1"/>
      </top>
      <bottom style="thin">
        <color theme="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ck">
        <color rgb="FF00B0F0"/>
      </left>
      <right style="thick">
        <color rgb="FF00B0F0"/>
      </right>
      <top style="thick">
        <color rgb="FF00B0F0"/>
      </top>
      <bottom style="thick">
        <color rgb="FF00B0F0"/>
      </bottom>
      <diagonal/>
    </border>
    <border>
      <left style="thick">
        <color rgb="FF00B0F0"/>
      </left>
      <right style="thick">
        <color rgb="FF00B0F0"/>
      </right>
      <top/>
      <bottom/>
      <diagonal/>
    </border>
    <border>
      <left style="thick">
        <color rgb="FF00B0F0"/>
      </left>
      <right style="thick">
        <color rgb="FF00B0F0"/>
      </right>
      <top/>
      <bottom style="thick">
        <color rgb="FF00B0F0"/>
      </bottom>
      <diagonal/>
    </border>
    <border>
      <left style="thick">
        <color rgb="FF00B0F0"/>
      </left>
      <right style="thick">
        <color rgb="FF00B0F0"/>
      </right>
      <top style="thick">
        <color rgb="FF00B0F0"/>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theme="1"/>
      </left>
      <right style="thin">
        <color theme="1"/>
      </right>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medium">
        <color indexed="64"/>
      </left>
      <right style="thin">
        <color theme="1"/>
      </right>
      <top/>
      <bottom style="thin">
        <color theme="1"/>
      </bottom>
      <diagonal/>
    </border>
    <border>
      <left style="thin">
        <color theme="1"/>
      </left>
      <right style="medium">
        <color indexed="64"/>
      </right>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ck">
        <color rgb="FF00B0F0"/>
      </left>
      <right/>
      <top style="thick">
        <color rgb="FF00B0F0"/>
      </top>
      <bottom style="thick">
        <color rgb="FF00B0F0"/>
      </bottom>
      <diagonal/>
    </border>
    <border>
      <left/>
      <right style="thick">
        <color rgb="FF00B0F0"/>
      </right>
      <top style="thick">
        <color rgb="FF00B0F0"/>
      </top>
      <bottom style="thick">
        <color rgb="FF00B0F0"/>
      </bottom>
      <diagonal/>
    </border>
    <border>
      <left style="medium">
        <color indexed="64"/>
      </left>
      <right style="thin">
        <color theme="1"/>
      </right>
      <top style="thin">
        <color theme="1"/>
      </top>
      <bottom/>
      <diagonal/>
    </border>
    <border>
      <left style="thin">
        <color theme="1"/>
      </left>
      <right style="thin">
        <color theme="1"/>
      </right>
      <top style="thin">
        <color theme="1"/>
      </top>
      <bottom/>
      <diagonal/>
    </border>
  </borders>
  <cellStyleXfs count="6">
    <xf numFmtId="0" fontId="0" fillId="0" borderId="0"/>
    <xf numFmtId="16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40" fillId="0" borderId="0" applyNumberFormat="0" applyFill="0" applyBorder="0" applyAlignment="0" applyProtection="0"/>
    <xf numFmtId="42" fontId="5" fillId="0" borderId="0" applyFont="0" applyFill="0" applyBorder="0" applyAlignment="0" applyProtection="0"/>
  </cellStyleXfs>
  <cellXfs count="277">
    <xf numFmtId="0" fontId="0" fillId="0" borderId="0" xfId="0"/>
    <xf numFmtId="0" fontId="2" fillId="0" borderId="0" xfId="0" applyFont="1" applyAlignment="1" applyProtection="1">
      <alignment vertical="center"/>
      <protection locked="0"/>
    </xf>
    <xf numFmtId="0" fontId="0" fillId="0" borderId="0" xfId="0" applyAlignment="1">
      <alignment vertical="center"/>
    </xf>
    <xf numFmtId="0" fontId="0" fillId="4" borderId="0" xfId="0" applyFill="1" applyAlignment="1">
      <alignment vertical="center"/>
    </xf>
    <xf numFmtId="0" fontId="16" fillId="4" borderId="0" xfId="0" applyFont="1" applyFill="1" applyAlignment="1">
      <alignment vertical="center" wrapText="1"/>
    </xf>
    <xf numFmtId="0" fontId="0" fillId="4" borderId="2" xfId="0" applyFill="1" applyBorder="1" applyAlignment="1">
      <alignment vertical="center"/>
    </xf>
    <xf numFmtId="0" fontId="0" fillId="4" borderId="24" xfId="0" applyFill="1" applyBorder="1" applyAlignment="1">
      <alignment vertical="center"/>
    </xf>
    <xf numFmtId="0" fontId="16" fillId="0" borderId="24" xfId="0" applyFont="1" applyBorder="1" applyAlignment="1">
      <alignment horizontal="center" vertical="center" wrapText="1"/>
    </xf>
    <xf numFmtId="0" fontId="17" fillId="4" borderId="24" xfId="0" applyFont="1" applyFill="1" applyBorder="1" applyAlignment="1">
      <alignment horizontal="center" vertical="center"/>
    </xf>
    <xf numFmtId="0" fontId="17" fillId="0" borderId="24" xfId="0" applyFont="1" applyBorder="1" applyAlignment="1">
      <alignment horizontal="center" vertical="center"/>
    </xf>
    <xf numFmtId="0" fontId="19" fillId="4" borderId="24" xfId="0" applyFont="1" applyFill="1" applyBorder="1" applyAlignment="1">
      <alignment horizontal="justify" vertical="center"/>
    </xf>
    <xf numFmtId="0" fontId="16" fillId="4" borderId="24" xfId="0" applyFont="1" applyFill="1" applyBorder="1" applyAlignment="1">
      <alignment horizontal="center" vertical="center"/>
    </xf>
    <xf numFmtId="0" fontId="21" fillId="4" borderId="24" xfId="0" applyFont="1" applyFill="1" applyBorder="1" applyAlignment="1">
      <alignment horizontal="center" vertical="center"/>
    </xf>
    <xf numFmtId="0" fontId="14" fillId="4" borderId="24" xfId="0" applyFont="1" applyFill="1" applyBorder="1" applyAlignment="1">
      <alignment horizontal="center" vertical="center"/>
    </xf>
    <xf numFmtId="0" fontId="19" fillId="4" borderId="24" xfId="0" applyFont="1" applyFill="1" applyBorder="1" applyAlignment="1">
      <alignment horizontal="center" vertical="center"/>
    </xf>
    <xf numFmtId="0" fontId="21" fillId="4" borderId="24" xfId="0" applyFont="1" applyFill="1" applyBorder="1" applyAlignment="1">
      <alignment horizontal="left" vertical="center"/>
    </xf>
    <xf numFmtId="0" fontId="21" fillId="4" borderId="24" xfId="0" applyFont="1" applyFill="1" applyBorder="1" applyAlignment="1">
      <alignment vertical="center"/>
    </xf>
    <xf numFmtId="0" fontId="21" fillId="4" borderId="24" xfId="0" applyFont="1" applyFill="1" applyBorder="1" applyAlignment="1">
      <alignment horizontal="justify" vertical="center"/>
    </xf>
    <xf numFmtId="0" fontId="16" fillId="4" borderId="24" xfId="0" applyFont="1" applyFill="1" applyBorder="1" applyAlignment="1">
      <alignment horizontal="justify" vertical="center"/>
    </xf>
    <xf numFmtId="0" fontId="14" fillId="4" borderId="24" xfId="0" applyFont="1" applyFill="1" applyBorder="1" applyAlignment="1">
      <alignment horizontal="justify" vertical="center"/>
    </xf>
    <xf numFmtId="0" fontId="23" fillId="4" borderId="24" xfId="0" applyFont="1" applyFill="1" applyBorder="1" applyAlignment="1">
      <alignment horizontal="center" vertical="center"/>
    </xf>
    <xf numFmtId="0" fontId="24" fillId="4" borderId="24" xfId="0" applyFont="1" applyFill="1" applyBorder="1" applyAlignment="1">
      <alignment horizontal="center" vertical="center"/>
    </xf>
    <xf numFmtId="0" fontId="14" fillId="4" borderId="24" xfId="0" applyFont="1" applyFill="1" applyBorder="1" applyAlignment="1">
      <alignment horizontal="right" vertical="center"/>
    </xf>
    <xf numFmtId="0" fontId="9" fillId="4" borderId="0" xfId="0" applyFont="1" applyFill="1" applyAlignment="1" applyProtection="1">
      <alignment vertical="center" wrapText="1"/>
      <protection locked="0"/>
    </xf>
    <xf numFmtId="0" fontId="0" fillId="4" borderId="0" xfId="0" applyFill="1" applyProtection="1">
      <protection locked="0"/>
    </xf>
    <xf numFmtId="0" fontId="9" fillId="4" borderId="0" xfId="0" applyFont="1" applyFill="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2" fillId="0" borderId="7" xfId="0" applyFont="1" applyBorder="1" applyAlignment="1" applyProtection="1">
      <alignment vertical="center"/>
      <protection locked="0"/>
    </xf>
    <xf numFmtId="0" fontId="15" fillId="3" borderId="4"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0" fillId="4" borderId="0" xfId="0" applyFont="1" applyFill="1" applyAlignment="1">
      <alignment horizontal="center" vertical="center" wrapText="1"/>
    </xf>
    <xf numFmtId="0" fontId="2" fillId="0" borderId="0" xfId="0" applyFont="1" applyAlignment="1" applyProtection="1">
      <alignment horizontal="right" vertical="center"/>
      <protection locked="0"/>
    </xf>
    <xf numFmtId="0" fontId="0" fillId="4" borderId="0" xfId="0" applyFill="1"/>
    <xf numFmtId="0" fontId="12" fillId="4" borderId="0" xfId="0" applyFont="1" applyFill="1"/>
    <xf numFmtId="0" fontId="8" fillId="2" borderId="0" xfId="0" applyFont="1" applyFill="1" applyAlignment="1">
      <alignment horizontal="center"/>
    </xf>
    <xf numFmtId="165" fontId="2" fillId="0" borderId="0" xfId="0" applyNumberFormat="1" applyFont="1" applyAlignment="1" applyProtection="1">
      <alignment vertical="center"/>
      <protection locked="0"/>
    </xf>
    <xf numFmtId="0" fontId="3" fillId="0" borderId="0" xfId="0" applyFont="1"/>
    <xf numFmtId="0" fontId="0" fillId="0" borderId="1" xfId="0" applyBorder="1"/>
    <xf numFmtId="0" fontId="0" fillId="0" borderId="7" xfId="0" applyBorder="1"/>
    <xf numFmtId="0" fontId="7" fillId="0" borderId="0" xfId="0" applyFont="1" applyAlignment="1">
      <alignment vertical="center"/>
    </xf>
    <xf numFmtId="0" fontId="7" fillId="0" borderId="0" xfId="0" applyFont="1" applyAlignment="1">
      <alignment wrapText="1"/>
    </xf>
    <xf numFmtId="3" fontId="28" fillId="4" borderId="4" xfId="0" applyNumberFormat="1" applyFont="1" applyFill="1" applyBorder="1" applyAlignment="1" applyProtection="1">
      <alignment horizontal="center"/>
      <protection hidden="1"/>
    </xf>
    <xf numFmtId="0" fontId="29" fillId="4" borderId="16" xfId="0" applyFont="1" applyFill="1" applyBorder="1"/>
    <xf numFmtId="0" fontId="12" fillId="4" borderId="28" xfId="0" applyFont="1" applyFill="1" applyBorder="1"/>
    <xf numFmtId="0" fontId="29" fillId="4" borderId="29" xfId="0" applyFont="1" applyFill="1" applyBorder="1"/>
    <xf numFmtId="0" fontId="12" fillId="4" borderId="17" xfId="0" applyFont="1" applyFill="1" applyBorder="1"/>
    <xf numFmtId="0" fontId="12" fillId="4" borderId="18" xfId="0" applyFont="1" applyFill="1" applyBorder="1"/>
    <xf numFmtId="0" fontId="2" fillId="0" borderId="1" xfId="0" applyFont="1" applyBorder="1" applyAlignment="1">
      <alignment vertical="center"/>
    </xf>
    <xf numFmtId="9" fontId="0" fillId="0" borderId="11" xfId="3" applyFont="1" applyBorder="1" applyProtection="1"/>
    <xf numFmtId="0" fontId="2" fillId="0" borderId="1" xfId="0" applyFont="1" applyBorder="1" applyAlignment="1">
      <alignment vertical="center" wrapText="1"/>
    </xf>
    <xf numFmtId="0" fontId="19" fillId="4" borderId="24" xfId="0" applyFont="1" applyFill="1" applyBorder="1" applyAlignment="1">
      <alignment horizontal="center" vertical="center" wrapText="1"/>
    </xf>
    <xf numFmtId="0" fontId="19" fillId="0" borderId="24" xfId="0" applyFont="1" applyBorder="1" applyAlignment="1">
      <alignment horizontal="center" vertical="center" wrapText="1"/>
    </xf>
    <xf numFmtId="0" fontId="2" fillId="0" borderId="11" xfId="0" applyFont="1" applyBorder="1" applyAlignment="1">
      <alignment vertical="center"/>
    </xf>
    <xf numFmtId="0" fontId="31" fillId="0" borderId="11" xfId="0" applyFont="1" applyBorder="1" applyAlignment="1">
      <alignment vertical="center"/>
    </xf>
    <xf numFmtId="0" fontId="32" fillId="0" borderId="1" xfId="0" applyFont="1" applyBorder="1" applyAlignment="1">
      <alignment vertical="center"/>
    </xf>
    <xf numFmtId="0" fontId="0" fillId="0" borderId="0" xfId="0" applyAlignment="1">
      <alignment horizontal="center"/>
    </xf>
    <xf numFmtId="0" fontId="8" fillId="0" borderId="0" xfId="0" applyFont="1" applyAlignment="1">
      <alignment horizontal="center"/>
    </xf>
    <xf numFmtId="0" fontId="31" fillId="0" borderId="7" xfId="0" applyFont="1" applyBorder="1" applyAlignment="1">
      <alignment vertical="center"/>
    </xf>
    <xf numFmtId="0" fontId="0" fillId="0" borderId="1" xfId="0" applyBorder="1" applyAlignment="1">
      <alignment horizontal="center"/>
    </xf>
    <xf numFmtId="168" fontId="28" fillId="4" borderId="22" xfId="1" applyNumberFormat="1" applyFont="1" applyFill="1" applyBorder="1" applyAlignment="1" applyProtection="1">
      <protection hidden="1"/>
    </xf>
    <xf numFmtId="168" fontId="28" fillId="4" borderId="18" xfId="1" applyNumberFormat="1" applyFont="1" applyFill="1" applyBorder="1" applyAlignment="1" applyProtection="1">
      <protection hidden="1"/>
    </xf>
    <xf numFmtId="168" fontId="28" fillId="4" borderId="4" xfId="1" applyNumberFormat="1" applyFont="1" applyFill="1" applyBorder="1" applyAlignment="1" applyProtection="1">
      <protection hidden="1"/>
    </xf>
    <xf numFmtId="3" fontId="28" fillId="4" borderId="2" xfId="0" applyNumberFormat="1" applyFont="1" applyFill="1" applyBorder="1" applyAlignment="1" applyProtection="1">
      <alignment horizontal="center"/>
      <protection hidden="1"/>
    </xf>
    <xf numFmtId="9" fontId="28" fillId="4" borderId="2" xfId="3" applyFont="1" applyFill="1" applyBorder="1" applyAlignment="1" applyProtection="1">
      <alignment horizontal="center"/>
    </xf>
    <xf numFmtId="3" fontId="28" fillId="4" borderId="21" xfId="0" applyNumberFormat="1" applyFont="1" applyFill="1" applyBorder="1" applyAlignment="1" applyProtection="1">
      <alignment horizontal="center"/>
      <protection hidden="1"/>
    </xf>
    <xf numFmtId="9" fontId="28" fillId="4" borderId="21" xfId="3" applyFont="1" applyFill="1" applyBorder="1" applyAlignment="1" applyProtection="1">
      <alignment horizontal="center"/>
    </xf>
    <xf numFmtId="9" fontId="28" fillId="4" borderId="4" xfId="3" applyFont="1" applyFill="1" applyBorder="1" applyAlignment="1" applyProtection="1">
      <alignment horizontal="center"/>
    </xf>
    <xf numFmtId="168" fontId="30" fillId="5" borderId="4" xfId="1" applyNumberFormat="1" applyFont="1" applyFill="1" applyBorder="1" applyProtection="1">
      <protection hidden="1"/>
    </xf>
    <xf numFmtId="0" fontId="32" fillId="4" borderId="38" xfId="0" applyFont="1" applyFill="1" applyBorder="1" applyAlignment="1">
      <alignment vertical="center"/>
    </xf>
    <xf numFmtId="0" fontId="31" fillId="4" borderId="38" xfId="0" applyFont="1" applyFill="1" applyBorder="1" applyAlignment="1">
      <alignment vertical="center"/>
    </xf>
    <xf numFmtId="0" fontId="32" fillId="4" borderId="39" xfId="0" applyFont="1" applyFill="1" applyBorder="1" applyAlignment="1">
      <alignment vertical="center"/>
    </xf>
    <xf numFmtId="49" fontId="1" fillId="4" borderId="38" xfId="0" applyNumberFormat="1" applyFont="1" applyFill="1" applyBorder="1" applyAlignment="1">
      <alignment horizontal="center" vertical="center"/>
    </xf>
    <xf numFmtId="0" fontId="1" fillId="7" borderId="37" xfId="0" applyFont="1" applyFill="1" applyBorder="1" applyAlignment="1">
      <alignment horizontal="center" vertical="center"/>
    </xf>
    <xf numFmtId="49" fontId="1" fillId="7" borderId="37" xfId="0" applyNumberFormat="1" applyFont="1" applyFill="1" applyBorder="1" applyAlignment="1">
      <alignment horizontal="center" vertical="center"/>
    </xf>
    <xf numFmtId="0" fontId="1" fillId="7" borderId="37"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36" fillId="6" borderId="37" xfId="0" applyFont="1" applyFill="1" applyBorder="1" applyAlignment="1">
      <alignment horizontal="center" vertical="center"/>
    </xf>
    <xf numFmtId="0" fontId="2" fillId="4" borderId="40" xfId="0" applyFont="1" applyFill="1" applyBorder="1" applyAlignment="1">
      <alignment vertical="center"/>
    </xf>
    <xf numFmtId="0" fontId="2" fillId="4" borderId="38" xfId="0" applyFont="1" applyFill="1" applyBorder="1" applyAlignment="1">
      <alignment vertical="center"/>
    </xf>
    <xf numFmtId="0" fontId="2" fillId="4" borderId="39" xfId="0" applyFont="1" applyFill="1" applyBorder="1" applyAlignment="1">
      <alignment vertical="center"/>
    </xf>
    <xf numFmtId="0" fontId="6" fillId="2" borderId="32" xfId="0"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18" fillId="0" borderId="1" xfId="0" applyFont="1" applyBorder="1" applyAlignment="1" applyProtection="1">
      <alignment vertical="center" wrapText="1"/>
      <protection locked="0"/>
    </xf>
    <xf numFmtId="0" fontId="18" fillId="0" borderId="13" xfId="0" applyFont="1" applyBorder="1" applyAlignment="1" applyProtection="1">
      <alignment vertical="center" wrapText="1"/>
      <protection locked="0"/>
    </xf>
    <xf numFmtId="0" fontId="18" fillId="0" borderId="12" xfId="0" applyFont="1" applyBorder="1" applyAlignment="1" applyProtection="1">
      <alignment vertical="center" wrapText="1"/>
      <protection locked="0"/>
    </xf>
    <xf numFmtId="0" fontId="20" fillId="0" borderId="20" xfId="0" applyFont="1" applyBorder="1" applyAlignment="1">
      <alignment vertical="center" wrapText="1"/>
    </xf>
    <xf numFmtId="0" fontId="18" fillId="0" borderId="0" xfId="0" applyFont="1" applyAlignment="1" applyProtection="1">
      <alignment vertical="center" wrapText="1"/>
      <protection locked="0"/>
    </xf>
    <xf numFmtId="0" fontId="18" fillId="0" borderId="11" xfId="0" applyFont="1" applyBorder="1" applyAlignment="1" applyProtection="1">
      <alignment vertical="center" wrapText="1"/>
      <protection locked="0"/>
    </xf>
    <xf numFmtId="0" fontId="20" fillId="0" borderId="23" xfId="0" applyFont="1" applyBorder="1" applyAlignment="1">
      <alignment vertical="center" wrapText="1"/>
    </xf>
    <xf numFmtId="0" fontId="2" fillId="0" borderId="7" xfId="0" applyFont="1" applyBorder="1" applyAlignment="1">
      <alignment vertical="center"/>
    </xf>
    <xf numFmtId="0" fontId="18" fillId="0" borderId="30" xfId="0" applyFont="1" applyBorder="1" applyAlignment="1">
      <alignment horizontal="center" vertical="center" wrapText="1"/>
    </xf>
    <xf numFmtId="0" fontId="18" fillId="0" borderId="14" xfId="0" applyFont="1" applyBorder="1" applyAlignment="1" applyProtection="1">
      <alignment vertical="center" wrapText="1"/>
      <protection locked="0"/>
    </xf>
    <xf numFmtId="0" fontId="18" fillId="0" borderId="16" xfId="0" applyFont="1" applyBorder="1" applyAlignment="1" applyProtection="1">
      <alignment vertical="center" wrapText="1"/>
      <protection locked="0"/>
    </xf>
    <xf numFmtId="0" fontId="18" fillId="0" borderId="0" xfId="0" applyFont="1" applyAlignment="1" applyProtection="1">
      <alignment wrapText="1"/>
      <protection locked="0"/>
    </xf>
    <xf numFmtId="0" fontId="20" fillId="0" borderId="41" xfId="0" applyFont="1" applyBorder="1" applyAlignment="1">
      <alignment vertical="center" wrapText="1"/>
    </xf>
    <xf numFmtId="0" fontId="37" fillId="2" borderId="2" xfId="0" applyFont="1" applyFill="1" applyBorder="1" applyAlignment="1">
      <alignment horizontal="center" vertical="center" wrapText="1"/>
    </xf>
    <xf numFmtId="0" fontId="18" fillId="0" borderId="0" xfId="0" applyFont="1" applyAlignment="1">
      <alignment horizontal="center" wrapText="1"/>
    </xf>
    <xf numFmtId="0" fontId="3" fillId="4" borderId="0" xfId="0" applyFont="1" applyFill="1"/>
    <xf numFmtId="0" fontId="12" fillId="4" borderId="24" xfId="0" applyFont="1" applyFill="1" applyBorder="1" applyAlignment="1">
      <alignment vertical="center"/>
    </xf>
    <xf numFmtId="0" fontId="19" fillId="4" borderId="24" xfId="0" applyFont="1" applyFill="1" applyBorder="1" applyAlignment="1">
      <alignment horizontal="left" vertical="top" wrapText="1"/>
    </xf>
    <xf numFmtId="0" fontId="12" fillId="4" borderId="21" xfId="0" applyFont="1" applyFill="1" applyBorder="1" applyAlignment="1">
      <alignment vertical="center"/>
    </xf>
    <xf numFmtId="0" fontId="41" fillId="4" borderId="24" xfId="4" applyFont="1" applyFill="1" applyBorder="1" applyAlignment="1" applyProtection="1">
      <alignment horizontal="justify" vertical="center"/>
    </xf>
    <xf numFmtId="0" fontId="0" fillId="0" borderId="11" xfId="0" applyBorder="1"/>
    <xf numFmtId="0" fontId="2" fillId="0" borderId="0" xfId="0" applyFont="1" applyAlignment="1">
      <alignment vertical="center"/>
    </xf>
    <xf numFmtId="0" fontId="44" fillId="0" borderId="8" xfId="0" applyFont="1" applyBorder="1" applyAlignment="1">
      <alignment vertical="center" wrapText="1"/>
    </xf>
    <xf numFmtId="0" fontId="44" fillId="0" borderId="32" xfId="0" applyFont="1" applyBorder="1" applyAlignment="1">
      <alignment vertical="center" wrapText="1"/>
    </xf>
    <xf numFmtId="0" fontId="39" fillId="0" borderId="23" xfId="0" applyFont="1" applyBorder="1" applyAlignment="1" applyProtection="1">
      <alignment horizontal="center" vertical="center" wrapText="1"/>
      <protection locked="0"/>
    </xf>
    <xf numFmtId="0" fontId="39" fillId="0" borderId="42" xfId="0" applyFont="1" applyBorder="1" applyAlignment="1" applyProtection="1">
      <alignment horizontal="center" vertical="center" wrapText="1"/>
      <protection locked="0"/>
    </xf>
    <xf numFmtId="0" fontId="39" fillId="0" borderId="41" xfId="0" applyFont="1" applyBorder="1" applyAlignment="1" applyProtection="1">
      <alignment horizontal="center" vertical="center" wrapText="1"/>
      <protection locked="0"/>
    </xf>
    <xf numFmtId="0" fontId="44" fillId="0" borderId="9" xfId="0" applyFont="1" applyBorder="1" applyAlignment="1">
      <alignment vertical="center" wrapText="1"/>
    </xf>
    <xf numFmtId="0" fontId="38" fillId="0" borderId="5" xfId="0" applyFont="1" applyBorder="1" applyAlignment="1" applyProtection="1">
      <alignment vertical="center" wrapText="1"/>
      <protection locked="0"/>
    </xf>
    <xf numFmtId="0" fontId="38" fillId="0" borderId="5" xfId="0" applyFont="1" applyBorder="1" applyAlignment="1">
      <alignment horizontal="center" vertical="center" wrapText="1"/>
    </xf>
    <xf numFmtId="0" fontId="38" fillId="0" borderId="5" xfId="0" applyFont="1" applyBorder="1" applyAlignment="1" applyProtection="1">
      <alignment horizontal="left" vertical="center" wrapText="1"/>
      <protection locked="0"/>
    </xf>
    <xf numFmtId="165" fontId="39" fillId="0" borderId="5" xfId="1" applyNumberFormat="1" applyFont="1" applyFill="1" applyBorder="1" applyAlignment="1" applyProtection="1">
      <alignment vertical="center" wrapText="1"/>
      <protection locked="0"/>
    </xf>
    <xf numFmtId="169" fontId="39" fillId="0" borderId="5" xfId="2" applyNumberFormat="1" applyFont="1" applyFill="1" applyBorder="1" applyAlignment="1" applyProtection="1">
      <alignment vertical="center" wrapText="1"/>
    </xf>
    <xf numFmtId="169" fontId="39" fillId="0" borderId="5" xfId="0" applyNumberFormat="1" applyFont="1" applyBorder="1" applyAlignment="1">
      <alignment vertical="center" wrapText="1"/>
    </xf>
    <xf numFmtId="0" fontId="38" fillId="0" borderId="5" xfId="0" applyFont="1" applyBorder="1" applyAlignment="1" applyProtection="1">
      <alignment horizontal="center" vertical="center" wrapText="1"/>
      <protection locked="0"/>
    </xf>
    <xf numFmtId="165" fontId="38" fillId="0" borderId="5" xfId="0" applyNumberFormat="1" applyFont="1" applyBorder="1" applyAlignment="1" applyProtection="1">
      <alignment vertical="center" wrapText="1"/>
      <protection locked="0"/>
    </xf>
    <xf numFmtId="0" fontId="38" fillId="0" borderId="6" xfId="0" applyFont="1" applyBorder="1" applyAlignment="1" applyProtection="1">
      <alignment vertical="center" wrapText="1"/>
      <protection locked="0"/>
    </xf>
    <xf numFmtId="0" fontId="38" fillId="0" borderId="6" xfId="0" applyFont="1" applyBorder="1" applyAlignment="1">
      <alignment horizontal="center" vertical="center" wrapText="1"/>
    </xf>
    <xf numFmtId="0" fontId="38" fillId="0" borderId="6" xfId="0" applyFont="1" applyBorder="1" applyAlignment="1" applyProtection="1">
      <alignment horizontal="center" vertical="center" wrapText="1"/>
      <protection locked="0"/>
    </xf>
    <xf numFmtId="165" fontId="39" fillId="0" borderId="6" xfId="1" applyNumberFormat="1" applyFont="1" applyFill="1" applyBorder="1" applyAlignment="1" applyProtection="1">
      <alignment vertical="center" wrapText="1"/>
      <protection locked="0"/>
    </xf>
    <xf numFmtId="169" fontId="39" fillId="0" borderId="6" xfId="0" applyNumberFormat="1" applyFont="1" applyBorder="1" applyAlignment="1">
      <alignment vertical="center" wrapText="1"/>
    </xf>
    <xf numFmtId="0" fontId="38" fillId="0" borderId="3" xfId="0" applyFont="1" applyBorder="1" applyAlignment="1" applyProtection="1">
      <alignment vertical="center" wrapText="1"/>
      <protection locked="0"/>
    </xf>
    <xf numFmtId="0" fontId="38" fillId="0" borderId="3" xfId="0" applyFont="1" applyBorder="1" applyAlignment="1">
      <alignment horizontal="center" vertical="center" wrapText="1"/>
    </xf>
    <xf numFmtId="0" fontId="38" fillId="0" borderId="3" xfId="0" applyFont="1" applyBorder="1" applyAlignment="1" applyProtection="1">
      <alignment horizontal="center" vertical="center" wrapText="1"/>
      <protection locked="0"/>
    </xf>
    <xf numFmtId="165" fontId="39" fillId="0" borderId="3" xfId="1" applyNumberFormat="1" applyFont="1" applyFill="1" applyBorder="1" applyAlignment="1" applyProtection="1">
      <alignment vertical="center" wrapText="1"/>
      <protection locked="0"/>
    </xf>
    <xf numFmtId="169" fontId="39" fillId="0" borderId="3" xfId="0" applyNumberFormat="1" applyFont="1" applyBorder="1" applyAlignment="1">
      <alignment vertical="center" wrapText="1"/>
    </xf>
    <xf numFmtId="0" fontId="42" fillId="0" borderId="5" xfId="0" applyFont="1" applyBorder="1" applyAlignment="1" applyProtection="1">
      <alignment vertical="center" wrapText="1"/>
      <protection locked="0"/>
    </xf>
    <xf numFmtId="0" fontId="42" fillId="0" borderId="5" xfId="0" applyFont="1" applyBorder="1" applyAlignment="1">
      <alignment horizontal="center" vertical="center" wrapText="1"/>
    </xf>
    <xf numFmtId="0" fontId="42" fillId="0" borderId="5" xfId="0" applyFont="1" applyBorder="1" applyAlignment="1" applyProtection="1">
      <alignment horizontal="center" vertical="center" wrapText="1"/>
      <protection locked="0"/>
    </xf>
    <xf numFmtId="165" fontId="43" fillId="0" borderId="5" xfId="1" applyNumberFormat="1" applyFont="1" applyFill="1" applyBorder="1" applyAlignment="1" applyProtection="1">
      <alignment vertical="center" wrapText="1"/>
      <protection locked="0"/>
    </xf>
    <xf numFmtId="169" fontId="43" fillId="0" borderId="5" xfId="0" applyNumberFormat="1" applyFont="1" applyBorder="1" applyAlignment="1">
      <alignment vertical="center" wrapText="1"/>
    </xf>
    <xf numFmtId="169" fontId="39" fillId="0" borderId="42" xfId="0" applyNumberFormat="1" applyFont="1" applyBorder="1" applyAlignment="1">
      <alignment vertical="center" wrapText="1"/>
    </xf>
    <xf numFmtId="169" fontId="39" fillId="0" borderId="44" xfId="0" applyNumberFormat="1" applyFont="1" applyBorder="1" applyAlignment="1">
      <alignment vertical="center" wrapText="1"/>
    </xf>
    <xf numFmtId="0" fontId="39" fillId="0" borderId="44" xfId="0" applyFont="1" applyBorder="1" applyAlignment="1" applyProtection="1">
      <alignment horizontal="center" vertical="center" wrapText="1"/>
      <protection locked="0"/>
    </xf>
    <xf numFmtId="0" fontId="39" fillId="0" borderId="45" xfId="0" applyFont="1" applyBorder="1" applyAlignment="1" applyProtection="1">
      <alignment horizontal="center" vertical="center" wrapText="1"/>
      <protection locked="0"/>
    </xf>
    <xf numFmtId="0" fontId="38" fillId="0" borderId="3" xfId="0" applyFont="1" applyBorder="1" applyAlignment="1" applyProtection="1">
      <alignment horizontal="left" vertical="center" wrapText="1"/>
      <protection locked="0"/>
    </xf>
    <xf numFmtId="169" fontId="39" fillId="0" borderId="3" xfId="2" applyNumberFormat="1" applyFont="1" applyFill="1" applyBorder="1" applyAlignment="1" applyProtection="1">
      <alignment vertical="center" wrapText="1"/>
    </xf>
    <xf numFmtId="165" fontId="42" fillId="0" borderId="5" xfId="0" applyNumberFormat="1" applyFont="1" applyBorder="1" applyAlignment="1" applyProtection="1">
      <alignment vertical="center" wrapText="1"/>
      <protection locked="0"/>
    </xf>
    <xf numFmtId="0" fontId="20" fillId="0" borderId="30" xfId="0" applyFont="1" applyBorder="1" applyAlignment="1">
      <alignment vertical="center" wrapText="1"/>
    </xf>
    <xf numFmtId="0" fontId="42" fillId="0" borderId="43" xfId="0" applyFont="1" applyBorder="1" applyAlignment="1" applyProtection="1">
      <alignment vertical="center" wrapText="1"/>
      <protection locked="0"/>
    </xf>
    <xf numFmtId="0" fontId="42" fillId="0" borderId="43" xfId="0" applyFont="1" applyBorder="1" applyAlignment="1">
      <alignment horizontal="center" vertical="center" wrapText="1"/>
    </xf>
    <xf numFmtId="0" fontId="42" fillId="0" borderId="43" xfId="0" applyFont="1" applyBorder="1" applyAlignment="1" applyProtection="1">
      <alignment horizontal="center" vertical="center" wrapText="1"/>
      <protection locked="0"/>
    </xf>
    <xf numFmtId="165" fontId="43" fillId="0" borderId="43" xfId="1" applyNumberFormat="1" applyFont="1" applyFill="1" applyBorder="1" applyAlignment="1" applyProtection="1">
      <alignment vertical="center" wrapText="1"/>
      <protection locked="0"/>
    </xf>
    <xf numFmtId="169" fontId="43" fillId="0" borderId="43" xfId="0" applyNumberFormat="1" applyFont="1" applyBorder="1" applyAlignment="1">
      <alignment vertical="center" wrapText="1"/>
    </xf>
    <xf numFmtId="169" fontId="39" fillId="0" borderId="6" xfId="0" applyNumberFormat="1" applyFont="1" applyBorder="1" applyAlignment="1" applyProtection="1">
      <alignment horizontal="center" vertical="center" wrapText="1"/>
      <protection locked="0"/>
    </xf>
    <xf numFmtId="0" fontId="6" fillId="2" borderId="7" xfId="0" applyFont="1" applyFill="1" applyBorder="1" applyAlignment="1">
      <alignment horizontal="center" vertical="center" wrapText="1"/>
    </xf>
    <xf numFmtId="0" fontId="37" fillId="2" borderId="45" xfId="0" applyFont="1" applyFill="1" applyBorder="1" applyAlignment="1">
      <alignment horizontal="center" vertical="center" wrapText="1"/>
    </xf>
    <xf numFmtId="0" fontId="37" fillId="2" borderId="31" xfId="0" applyFont="1" applyFill="1" applyBorder="1" applyAlignment="1">
      <alignment horizontal="center" vertical="center" wrapText="1"/>
    </xf>
    <xf numFmtId="0" fontId="37" fillId="2" borderId="46" xfId="0" applyFont="1" applyFill="1" applyBorder="1" applyAlignment="1">
      <alignment horizontal="center" vertical="center" wrapText="1"/>
    </xf>
    <xf numFmtId="0" fontId="38" fillId="0" borderId="5" xfId="2" applyNumberFormat="1" applyFont="1" applyFill="1" applyBorder="1" applyAlignment="1" applyProtection="1">
      <alignment horizontal="center" vertical="center" wrapText="1"/>
    </xf>
    <xf numFmtId="165" fontId="39" fillId="0" borderId="5" xfId="1" applyNumberFormat="1" applyFont="1" applyFill="1" applyBorder="1" applyAlignment="1" applyProtection="1">
      <alignment horizontal="right" vertical="center"/>
      <protection hidden="1"/>
    </xf>
    <xf numFmtId="165" fontId="39" fillId="0" borderId="47" xfId="1" applyNumberFormat="1" applyFont="1" applyFill="1" applyBorder="1" applyAlignment="1" applyProtection="1">
      <alignment horizontal="right" vertical="center"/>
      <protection hidden="1"/>
    </xf>
    <xf numFmtId="0" fontId="38" fillId="0" borderId="43" xfId="2" applyNumberFormat="1" applyFont="1" applyFill="1" applyBorder="1" applyAlignment="1" applyProtection="1">
      <alignment horizontal="center" vertical="center" wrapText="1"/>
    </xf>
    <xf numFmtId="165" fontId="39" fillId="0" borderId="43" xfId="1" applyNumberFormat="1" applyFont="1" applyFill="1" applyBorder="1" applyAlignment="1" applyProtection="1">
      <alignment horizontal="right" vertical="center"/>
      <protection hidden="1"/>
    </xf>
    <xf numFmtId="165" fontId="39" fillId="0" borderId="48" xfId="1" applyNumberFormat="1" applyFont="1" applyFill="1" applyBorder="1" applyAlignment="1" applyProtection="1">
      <alignment horizontal="right" vertical="center"/>
      <protection hidden="1"/>
    </xf>
    <xf numFmtId="0" fontId="37" fillId="2" borderId="31" xfId="0" applyFont="1" applyFill="1" applyBorder="1" applyAlignment="1" applyProtection="1">
      <alignment horizontal="center" vertical="center" wrapText="1"/>
      <protection locked="0"/>
    </xf>
    <xf numFmtId="0" fontId="38" fillId="0" borderId="43" xfId="0" applyFont="1" applyBorder="1" applyAlignment="1" applyProtection="1">
      <alignment horizontal="center" vertical="center" wrapText="1"/>
      <protection locked="0"/>
    </xf>
    <xf numFmtId="165" fontId="38" fillId="0" borderId="5" xfId="0" applyNumberFormat="1" applyFont="1" applyBorder="1" applyAlignment="1" applyProtection="1">
      <alignment horizontal="right" vertical="center" wrapText="1"/>
      <protection locked="0"/>
    </xf>
    <xf numFmtId="165" fontId="38" fillId="0" borderId="43" xfId="0" applyNumberFormat="1" applyFont="1" applyBorder="1" applyAlignment="1" applyProtection="1">
      <alignment horizontal="right" vertical="center" wrapText="1"/>
      <protection locked="0"/>
    </xf>
    <xf numFmtId="0" fontId="38" fillId="0" borderId="23" xfId="0" applyFont="1" applyBorder="1" applyAlignment="1" applyProtection="1">
      <alignment horizontal="left" vertical="center" wrapText="1"/>
      <protection locked="0"/>
    </xf>
    <xf numFmtId="165" fontId="38" fillId="0" borderId="23" xfId="0" applyNumberFormat="1" applyFont="1" applyBorder="1" applyAlignment="1" applyProtection="1">
      <alignment horizontal="left" vertical="center" wrapText="1"/>
      <protection locked="0"/>
    </xf>
    <xf numFmtId="0" fontId="38" fillId="0" borderId="41" xfId="0" applyFont="1" applyBorder="1" applyAlignment="1" applyProtection="1">
      <alignment horizontal="left" vertical="center" wrapText="1"/>
      <protection locked="0"/>
    </xf>
    <xf numFmtId="0" fontId="38" fillId="0" borderId="43" xfId="0" applyFont="1" applyBorder="1" applyAlignment="1" applyProtection="1">
      <alignment horizontal="left" vertical="center" wrapText="1"/>
      <protection locked="0"/>
    </xf>
    <xf numFmtId="165" fontId="38" fillId="0" borderId="5" xfId="0" applyNumberFormat="1" applyFont="1" applyBorder="1" applyAlignment="1" applyProtection="1">
      <alignment horizontal="left" vertical="center" wrapText="1"/>
      <protection locked="0"/>
    </xf>
    <xf numFmtId="165" fontId="38" fillId="0" borderId="43" xfId="0" applyNumberFormat="1" applyFont="1" applyBorder="1" applyAlignment="1" applyProtection="1">
      <alignment horizontal="left" vertical="center" wrapText="1"/>
      <protection locked="0"/>
    </xf>
    <xf numFmtId="0" fontId="12" fillId="0" borderId="0" xfId="0" applyFont="1"/>
    <xf numFmtId="167" fontId="47" fillId="0" borderId="25" xfId="2" applyNumberFormat="1" applyFont="1" applyBorder="1" applyProtection="1">
      <protection locked="0"/>
    </xf>
    <xf numFmtId="0" fontId="46" fillId="0" borderId="50" xfId="0" applyFont="1" applyBorder="1"/>
    <xf numFmtId="167" fontId="47" fillId="0" borderId="25" xfId="2" applyNumberFormat="1" applyFont="1" applyFill="1" applyBorder="1" applyProtection="1"/>
    <xf numFmtId="167" fontId="47" fillId="0" borderId="51" xfId="2" applyNumberFormat="1" applyFont="1" applyFill="1" applyBorder="1" applyProtection="1"/>
    <xf numFmtId="0" fontId="47" fillId="0" borderId="52" xfId="0" applyFont="1" applyBorder="1"/>
    <xf numFmtId="167" fontId="47" fillId="0" borderId="53" xfId="2" applyNumberFormat="1" applyFont="1" applyFill="1" applyBorder="1" applyProtection="1"/>
    <xf numFmtId="167" fontId="47" fillId="0" borderId="53" xfId="2" applyNumberFormat="1" applyFont="1" applyFill="1" applyBorder="1" applyProtection="1">
      <protection locked="0"/>
    </xf>
    <xf numFmtId="167" fontId="47" fillId="0" borderId="54" xfId="2" applyNumberFormat="1" applyFont="1" applyFill="1" applyBorder="1" applyProtection="1"/>
    <xf numFmtId="0" fontId="12" fillId="0" borderId="0" xfId="0" applyFont="1" applyProtection="1">
      <protection locked="0"/>
    </xf>
    <xf numFmtId="167" fontId="47" fillId="0" borderId="25" xfId="2" applyNumberFormat="1" applyFont="1" applyFill="1" applyBorder="1" applyProtection="1">
      <protection locked="0"/>
    </xf>
    <xf numFmtId="0" fontId="15" fillId="0" borderId="0" xfId="0" applyFont="1" applyProtection="1">
      <protection locked="0"/>
    </xf>
    <xf numFmtId="0" fontId="47" fillId="0" borderId="0" xfId="0" applyFont="1"/>
    <xf numFmtId="167" fontId="47" fillId="0" borderId="0" xfId="2" applyNumberFormat="1" applyFont="1" applyFill="1" applyBorder="1" applyProtection="1"/>
    <xf numFmtId="167" fontId="47" fillId="0" borderId="0" xfId="2" applyNumberFormat="1" applyFont="1" applyFill="1" applyBorder="1" applyProtection="1">
      <protection locked="0"/>
    </xf>
    <xf numFmtId="3" fontId="48" fillId="0" borderId="1" xfId="0" applyNumberFormat="1" applyFont="1" applyBorder="1" applyAlignment="1" applyProtection="1">
      <alignment wrapText="1"/>
      <protection locked="0"/>
    </xf>
    <xf numFmtId="3" fontId="48" fillId="4" borderId="1" xfId="0" applyNumberFormat="1" applyFont="1" applyFill="1" applyBorder="1" applyAlignment="1">
      <alignment wrapText="1"/>
    </xf>
    <xf numFmtId="0" fontId="48" fillId="0" borderId="14" xfId="0" applyFont="1" applyBorder="1" applyAlignment="1" applyProtection="1">
      <alignment wrapText="1"/>
      <protection locked="0"/>
    </xf>
    <xf numFmtId="0" fontId="48" fillId="0" borderId="59" xfId="0" applyFont="1" applyBorder="1" applyAlignment="1" applyProtection="1">
      <alignment wrapText="1"/>
      <protection locked="0"/>
    </xf>
    <xf numFmtId="3" fontId="48" fillId="0" borderId="60" xfId="0" applyNumberFormat="1" applyFont="1" applyBorder="1" applyAlignment="1" applyProtection="1">
      <alignment wrapText="1"/>
      <protection locked="0"/>
    </xf>
    <xf numFmtId="3" fontId="48" fillId="4" borderId="60" xfId="0" applyNumberFormat="1" applyFont="1" applyFill="1" applyBorder="1" applyAlignment="1">
      <alignment wrapText="1"/>
    </xf>
    <xf numFmtId="0" fontId="46" fillId="0" borderId="55" xfId="0" applyFont="1" applyBorder="1"/>
    <xf numFmtId="167" fontId="47" fillId="0" borderId="49" xfId="2" applyNumberFormat="1" applyFont="1" applyBorder="1" applyProtection="1">
      <protection locked="0"/>
    </xf>
    <xf numFmtId="167" fontId="47" fillId="0" borderId="49" xfId="2" applyNumberFormat="1" applyFont="1" applyBorder="1" applyProtection="1"/>
    <xf numFmtId="167" fontId="47" fillId="0" borderId="56" xfId="2" applyNumberFormat="1" applyFont="1" applyBorder="1" applyProtection="1"/>
    <xf numFmtId="0" fontId="48" fillId="0" borderId="57" xfId="0" applyFont="1" applyBorder="1" applyAlignment="1" applyProtection="1">
      <alignment wrapText="1"/>
      <protection locked="0"/>
    </xf>
    <xf numFmtId="3" fontId="48" fillId="0" borderId="13" xfId="0" applyNumberFormat="1" applyFont="1" applyBorder="1" applyAlignment="1" applyProtection="1">
      <alignment wrapText="1"/>
      <protection locked="0"/>
    </xf>
    <xf numFmtId="3" fontId="48" fillId="4" borderId="13" xfId="0" applyNumberFormat="1" applyFont="1" applyFill="1" applyBorder="1" applyAlignment="1">
      <alignment wrapText="1"/>
    </xf>
    <xf numFmtId="167" fontId="47" fillId="4" borderId="13" xfId="2" applyNumberFormat="1" applyFont="1" applyFill="1" applyBorder="1" applyProtection="1"/>
    <xf numFmtId="0" fontId="49" fillId="8" borderId="4" xfId="0" applyFont="1" applyFill="1" applyBorder="1" applyAlignment="1" applyProtection="1">
      <alignment horizontal="center" wrapText="1"/>
      <protection locked="0"/>
    </xf>
    <xf numFmtId="3" fontId="49" fillId="8" borderId="4" xfId="0" applyNumberFormat="1" applyFont="1" applyFill="1" applyBorder="1" applyAlignment="1" applyProtection="1">
      <alignment wrapText="1"/>
      <protection locked="0"/>
    </xf>
    <xf numFmtId="3" fontId="49" fillId="8" borderId="4" xfId="0" applyNumberFormat="1" applyFont="1" applyFill="1" applyBorder="1" applyAlignment="1">
      <alignment wrapText="1"/>
    </xf>
    <xf numFmtId="9" fontId="15" fillId="9" borderId="4" xfId="0" applyNumberFormat="1" applyFont="1" applyFill="1" applyBorder="1" applyAlignment="1">
      <alignment horizontal="center" vertical="center"/>
    </xf>
    <xf numFmtId="3" fontId="47" fillId="4" borderId="58" xfId="0" applyNumberFormat="1" applyFont="1" applyFill="1" applyBorder="1" applyAlignment="1">
      <alignment wrapText="1"/>
    </xf>
    <xf numFmtId="3" fontId="47" fillId="4" borderId="15" xfId="0" applyNumberFormat="1" applyFont="1" applyFill="1" applyBorder="1" applyAlignment="1">
      <alignment wrapText="1"/>
    </xf>
    <xf numFmtId="3" fontId="47" fillId="4" borderId="61" xfId="0" applyNumberFormat="1" applyFont="1" applyFill="1" applyBorder="1" applyAlignment="1">
      <alignment wrapText="1"/>
    </xf>
    <xf numFmtId="0" fontId="18" fillId="0" borderId="0" xfId="0" applyFont="1" applyAlignment="1" applyProtection="1">
      <alignment horizontal="center" vertical="center" wrapText="1"/>
      <protection locked="0"/>
    </xf>
    <xf numFmtId="0" fontId="32" fillId="4" borderId="40" xfId="0" applyFont="1" applyFill="1" applyBorder="1" applyAlignment="1">
      <alignment vertical="center"/>
    </xf>
    <xf numFmtId="0" fontId="0" fillId="0" borderId="38" xfId="0" applyBorder="1"/>
    <xf numFmtId="0" fontId="32" fillId="4" borderId="37" xfId="0" applyFont="1" applyFill="1" applyBorder="1" applyAlignment="1">
      <alignment vertical="center"/>
    </xf>
    <xf numFmtId="0" fontId="27" fillId="0" borderId="0" xfId="0" applyFont="1"/>
    <xf numFmtId="0" fontId="45" fillId="8" borderId="4" xfId="0" applyFont="1" applyFill="1" applyBorder="1" applyAlignment="1">
      <alignment horizontal="center" vertical="center" wrapText="1"/>
    </xf>
    <xf numFmtId="0" fontId="45" fillId="8" borderId="4" xfId="0" applyFont="1" applyFill="1" applyBorder="1" applyAlignment="1">
      <alignment horizontal="center" vertical="center"/>
    </xf>
    <xf numFmtId="0" fontId="49" fillId="8" borderId="4" xfId="0" applyFont="1" applyFill="1" applyBorder="1" applyAlignment="1">
      <alignment horizontal="center" vertical="center" wrapText="1"/>
    </xf>
    <xf numFmtId="9" fontId="50" fillId="9" borderId="4" xfId="0" quotePrefix="1" applyNumberFormat="1" applyFont="1" applyFill="1" applyBorder="1" applyAlignment="1">
      <alignment horizontal="center" vertical="center" wrapText="1"/>
    </xf>
    <xf numFmtId="0" fontId="15" fillId="5" borderId="4" xfId="0" applyFont="1" applyFill="1" applyBorder="1" applyAlignment="1">
      <alignment horizontal="center" vertical="center" wrapText="1"/>
    </xf>
    <xf numFmtId="0" fontId="46" fillId="0" borderId="64" xfId="0" applyFont="1" applyBorder="1"/>
    <xf numFmtId="0" fontId="46" fillId="0" borderId="52" xfId="0" applyFont="1" applyBorder="1"/>
    <xf numFmtId="42" fontId="46" fillId="0" borderId="49" xfId="5" applyFont="1" applyBorder="1" applyProtection="1"/>
    <xf numFmtId="42" fontId="46" fillId="0" borderId="25" xfId="5" applyFont="1" applyFill="1" applyBorder="1" applyProtection="1"/>
    <xf numFmtId="42" fontId="46" fillId="0" borderId="65" xfId="5" applyFont="1" applyFill="1" applyBorder="1" applyProtection="1"/>
    <xf numFmtId="42" fontId="46" fillId="0" borderId="53" xfId="5" applyFont="1" applyFill="1" applyBorder="1" applyProtection="1"/>
    <xf numFmtId="167" fontId="47" fillId="0" borderId="49" xfId="2" applyNumberFormat="1" applyFont="1" applyBorder="1" applyAlignment="1" applyProtection="1">
      <alignment horizontal="center" vertical="center"/>
      <protection locked="0"/>
    </xf>
    <xf numFmtId="167" fontId="47" fillId="0" borderId="25" xfId="2" applyNumberFormat="1" applyFont="1" applyFill="1" applyBorder="1" applyAlignment="1" applyProtection="1">
      <alignment vertical="center"/>
      <protection locked="0"/>
    </xf>
    <xf numFmtId="167" fontId="47" fillId="0" borderId="65" xfId="2" applyNumberFormat="1" applyFont="1" applyFill="1" applyBorder="1" applyAlignment="1" applyProtection="1">
      <alignment vertical="center"/>
      <protection locked="0"/>
    </xf>
    <xf numFmtId="167" fontId="47" fillId="0" borderId="53" xfId="2" applyNumberFormat="1" applyFont="1" applyFill="1" applyBorder="1" applyAlignment="1" applyProtection="1">
      <alignment vertical="center"/>
      <protection locked="0"/>
    </xf>
    <xf numFmtId="0" fontId="10" fillId="4" borderId="0" xfId="0" applyFont="1" applyFill="1" applyAlignment="1">
      <alignment horizontal="center" vertical="center" wrapText="1"/>
    </xf>
    <xf numFmtId="0" fontId="15" fillId="5" borderId="26" xfId="0" applyFont="1" applyFill="1" applyBorder="1" applyAlignment="1" applyProtection="1">
      <alignment horizontal="center" vertical="center" wrapText="1"/>
      <protection hidden="1"/>
    </xf>
    <xf numFmtId="0" fontId="15" fillId="5" borderId="27" xfId="0" applyFont="1" applyFill="1" applyBorder="1" applyAlignment="1" applyProtection="1">
      <alignment horizontal="center" vertical="center" wrapText="1"/>
      <protection hidden="1"/>
    </xf>
    <xf numFmtId="0" fontId="15" fillId="5" borderId="19" xfId="0" applyFont="1" applyFill="1" applyBorder="1" applyAlignment="1" applyProtection="1">
      <alignment horizontal="center" vertical="center" wrapText="1"/>
      <protection hidden="1"/>
    </xf>
    <xf numFmtId="0" fontId="15" fillId="5" borderId="8"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10" xfId="0" applyFont="1" applyFill="1" applyBorder="1" applyAlignment="1">
      <alignment horizontal="center" vertical="center" wrapText="1"/>
    </xf>
    <xf numFmtId="3" fontId="28" fillId="4" borderId="32" xfId="0" applyNumberFormat="1" applyFont="1" applyFill="1" applyBorder="1" applyAlignment="1" applyProtection="1">
      <alignment horizontal="center"/>
      <protection hidden="1"/>
    </xf>
    <xf numFmtId="3" fontId="28" fillId="4" borderId="30" xfId="0" applyNumberFormat="1" applyFont="1" applyFill="1" applyBorder="1" applyAlignment="1" applyProtection="1">
      <alignment horizontal="center"/>
      <protection hidden="1"/>
    </xf>
    <xf numFmtId="3" fontId="28" fillId="4" borderId="22" xfId="0" applyNumberFormat="1" applyFont="1" applyFill="1" applyBorder="1" applyAlignment="1" applyProtection="1">
      <alignment horizontal="center"/>
      <protection hidden="1"/>
    </xf>
    <xf numFmtId="3" fontId="28" fillId="4" borderId="8" xfId="0" applyNumberFormat="1" applyFont="1" applyFill="1" applyBorder="1" applyAlignment="1" applyProtection="1">
      <alignment horizontal="center"/>
      <protection hidden="1"/>
    </xf>
    <xf numFmtId="3" fontId="28" fillId="4" borderId="9" xfId="0" applyNumberFormat="1" applyFont="1" applyFill="1" applyBorder="1" applyAlignment="1" applyProtection="1">
      <alignment horizontal="center"/>
      <protection hidden="1"/>
    </xf>
    <xf numFmtId="3" fontId="28" fillId="4" borderId="10" xfId="0" applyNumberFormat="1" applyFont="1" applyFill="1" applyBorder="1" applyAlignment="1" applyProtection="1">
      <alignment horizontal="center"/>
      <protection hidden="1"/>
    </xf>
    <xf numFmtId="3" fontId="28" fillId="4" borderId="29" xfId="0" applyNumberFormat="1" applyFont="1" applyFill="1" applyBorder="1" applyAlignment="1" applyProtection="1">
      <alignment horizontal="center"/>
      <protection hidden="1"/>
    </xf>
    <xf numFmtId="3" fontId="28" fillId="4" borderId="17" xfId="0" applyNumberFormat="1" applyFont="1" applyFill="1" applyBorder="1" applyAlignment="1" applyProtection="1">
      <alignment horizontal="center"/>
      <protection hidden="1"/>
    </xf>
    <xf numFmtId="3" fontId="28" fillId="4" borderId="18" xfId="0" applyNumberFormat="1" applyFont="1" applyFill="1" applyBorder="1" applyAlignment="1" applyProtection="1">
      <alignment horizontal="center"/>
      <protection hidden="1"/>
    </xf>
    <xf numFmtId="0" fontId="15" fillId="5" borderId="26" xfId="0" applyFont="1" applyFill="1" applyBorder="1" applyAlignment="1">
      <alignment horizontal="center" vertical="center" wrapText="1"/>
    </xf>
    <xf numFmtId="0" fontId="15" fillId="5" borderId="27" xfId="0" applyFont="1" applyFill="1" applyBorder="1" applyAlignment="1">
      <alignment horizontal="center" vertical="center" wrapText="1"/>
    </xf>
    <xf numFmtId="0" fontId="15" fillId="5" borderId="19" xfId="0" applyFont="1" applyFill="1" applyBorder="1" applyAlignment="1">
      <alignment horizontal="center" vertical="center" wrapText="1"/>
    </xf>
    <xf numFmtId="0" fontId="15" fillId="5" borderId="8" xfId="0" applyFont="1" applyFill="1" applyBorder="1" applyAlignment="1" applyProtection="1">
      <alignment horizontal="center" vertical="center" wrapText="1"/>
      <protection hidden="1"/>
    </xf>
    <xf numFmtId="0" fontId="15" fillId="5" borderId="9" xfId="0" applyFont="1" applyFill="1" applyBorder="1" applyAlignment="1" applyProtection="1">
      <alignment horizontal="center" vertical="center" wrapText="1"/>
      <protection hidden="1"/>
    </xf>
    <xf numFmtId="9" fontId="28" fillId="4" borderId="8" xfId="3" applyFont="1" applyFill="1" applyBorder="1" applyAlignment="1" applyProtection="1">
      <alignment horizontal="center"/>
      <protection locked="0"/>
    </xf>
    <xf numFmtId="9" fontId="28" fillId="4" borderId="9" xfId="3" applyFont="1" applyFill="1" applyBorder="1" applyAlignment="1" applyProtection="1">
      <alignment horizontal="center"/>
      <protection locked="0"/>
    </xf>
    <xf numFmtId="9" fontId="28" fillId="4" borderId="10" xfId="3" applyFont="1" applyFill="1" applyBorder="1" applyAlignment="1" applyProtection="1">
      <alignment horizontal="center"/>
      <protection locked="0"/>
    </xf>
    <xf numFmtId="0" fontId="26" fillId="4" borderId="9" xfId="0" applyFont="1" applyFill="1" applyBorder="1" applyAlignment="1">
      <alignment horizontal="center" vertical="center" wrapText="1"/>
    </xf>
    <xf numFmtId="0" fontId="26" fillId="4" borderId="10" xfId="0" applyFont="1" applyFill="1" applyBorder="1" applyAlignment="1">
      <alignment horizontal="center" vertical="center" wrapText="1"/>
    </xf>
    <xf numFmtId="0" fontId="11" fillId="4" borderId="9" xfId="0" applyFont="1" applyFill="1" applyBorder="1" applyAlignment="1" applyProtection="1">
      <alignment horizontal="center" vertical="center" wrapText="1"/>
      <protection locked="0"/>
    </xf>
    <xf numFmtId="0" fontId="11" fillId="4" borderId="17" xfId="0" applyFont="1" applyFill="1" applyBorder="1" applyAlignment="1" applyProtection="1">
      <alignment horizontal="left" vertical="center" wrapText="1"/>
      <protection locked="0"/>
    </xf>
    <xf numFmtId="0" fontId="11" fillId="4" borderId="18" xfId="0" applyFont="1" applyFill="1" applyBorder="1" applyAlignment="1" applyProtection="1">
      <alignment horizontal="left" vertical="center" wrapText="1"/>
      <protection locked="0"/>
    </xf>
    <xf numFmtId="0" fontId="11" fillId="4" borderId="9" xfId="0" applyFont="1" applyFill="1" applyBorder="1" applyAlignment="1" applyProtection="1">
      <alignment horizontal="left" vertical="center" wrapText="1"/>
      <protection locked="0"/>
    </xf>
    <xf numFmtId="0" fontId="11" fillId="4" borderId="10" xfId="0" applyFont="1" applyFill="1" applyBorder="1" applyAlignment="1" applyProtection="1">
      <alignment horizontal="left" vertical="center" wrapText="1"/>
      <protection locked="0"/>
    </xf>
    <xf numFmtId="0" fontId="3" fillId="4" borderId="0" xfId="0" applyFont="1" applyFill="1" applyAlignment="1">
      <alignment horizontal="center"/>
    </xf>
    <xf numFmtId="0" fontId="15" fillId="5" borderId="36" xfId="0" applyFont="1" applyFill="1" applyBorder="1" applyAlignment="1">
      <alignment horizontal="center" vertical="center" wrapText="1"/>
    </xf>
    <xf numFmtId="3" fontId="13" fillId="4" borderId="26" xfId="0" applyNumberFormat="1" applyFont="1" applyFill="1" applyBorder="1" applyAlignment="1" applyProtection="1">
      <alignment horizontal="center"/>
      <protection hidden="1"/>
    </xf>
    <xf numFmtId="3" fontId="13" fillId="4" borderId="27" xfId="0" applyNumberFormat="1" applyFont="1" applyFill="1" applyBorder="1" applyAlignment="1" applyProtection="1">
      <alignment horizontal="center"/>
      <protection hidden="1"/>
    </xf>
    <xf numFmtId="3" fontId="13" fillId="4" borderId="36" xfId="0" applyNumberFormat="1" applyFont="1" applyFill="1" applyBorder="1" applyAlignment="1" applyProtection="1">
      <alignment horizontal="center"/>
      <protection hidden="1"/>
    </xf>
    <xf numFmtId="166" fontId="13" fillId="4" borderId="33" xfId="0" applyNumberFormat="1" applyFont="1" applyFill="1" applyBorder="1" applyAlignment="1" applyProtection="1">
      <alignment horizontal="center"/>
      <protection hidden="1"/>
    </xf>
    <xf numFmtId="166" fontId="13" fillId="4" borderId="34" xfId="0" applyNumberFormat="1" applyFont="1" applyFill="1" applyBorder="1" applyAlignment="1" applyProtection="1">
      <alignment horizontal="center"/>
      <protection hidden="1"/>
    </xf>
    <xf numFmtId="166" fontId="13" fillId="4" borderId="35" xfId="0" applyNumberFormat="1" applyFont="1" applyFill="1" applyBorder="1" applyAlignment="1" applyProtection="1">
      <alignment horizontal="center"/>
      <protection hidden="1"/>
    </xf>
    <xf numFmtId="0" fontId="17" fillId="8" borderId="8" xfId="0" applyFont="1" applyFill="1" applyBorder="1" applyAlignment="1">
      <alignment horizontal="center"/>
    </xf>
    <xf numFmtId="0" fontId="17" fillId="8" borderId="9" xfId="0" applyFont="1" applyFill="1" applyBorder="1" applyAlignment="1">
      <alignment horizontal="center"/>
    </xf>
    <xf numFmtId="0" fontId="17" fillId="8" borderId="10" xfId="0" applyFont="1" applyFill="1" applyBorder="1" applyAlignment="1">
      <alignment horizontal="center"/>
    </xf>
    <xf numFmtId="0" fontId="49" fillId="8" borderId="4" xfId="0" applyFont="1" applyFill="1" applyBorder="1" applyAlignment="1">
      <alignment horizontal="center" vertical="center" wrapText="1"/>
    </xf>
    <xf numFmtId="0" fontId="16" fillId="8" borderId="8" xfId="0" applyFont="1" applyFill="1" applyBorder="1" applyAlignment="1">
      <alignment horizontal="center"/>
    </xf>
    <xf numFmtId="0" fontId="16" fillId="8" borderId="9" xfId="0" applyFont="1" applyFill="1" applyBorder="1" applyAlignment="1">
      <alignment horizontal="center"/>
    </xf>
    <xf numFmtId="0" fontId="16" fillId="8" borderId="10" xfId="0" applyFont="1" applyFill="1" applyBorder="1" applyAlignment="1">
      <alignment horizontal="center"/>
    </xf>
    <xf numFmtId="0" fontId="17" fillId="8" borderId="4" xfId="0" applyFont="1" applyFill="1" applyBorder="1" applyAlignment="1">
      <alignment horizontal="center"/>
    </xf>
    <xf numFmtId="0" fontId="16" fillId="8" borderId="26" xfId="0" applyFont="1" applyFill="1" applyBorder="1" applyAlignment="1">
      <alignment horizontal="center" vertical="center" wrapText="1"/>
    </xf>
    <xf numFmtId="0" fontId="16" fillId="8" borderId="27" xfId="0" applyFont="1" applyFill="1" applyBorder="1" applyAlignment="1">
      <alignment horizontal="center" vertical="center" wrapText="1"/>
    </xf>
    <xf numFmtId="0" fontId="16" fillId="8" borderId="36" xfId="0" applyFont="1" applyFill="1" applyBorder="1" applyAlignment="1">
      <alignment horizontal="center" vertical="center" wrapText="1"/>
    </xf>
    <xf numFmtId="0" fontId="35" fillId="6" borderId="37" xfId="0" applyFont="1" applyFill="1" applyBorder="1" applyAlignment="1">
      <alignment horizontal="center" vertical="center"/>
    </xf>
    <xf numFmtId="0" fontId="1" fillId="7" borderId="62" xfId="0" applyFont="1" applyFill="1" applyBorder="1" applyAlignment="1">
      <alignment horizontal="center" vertical="center"/>
    </xf>
    <xf numFmtId="0" fontId="1" fillId="7" borderId="63" xfId="0" applyFont="1" applyFill="1" applyBorder="1" applyAlignment="1">
      <alignment horizontal="center" vertical="center"/>
    </xf>
  </cellXfs>
  <cellStyles count="6">
    <cellStyle name="Hipervínculo" xfId="4" builtinId="8"/>
    <cellStyle name="Millares" xfId="2" builtinId="3"/>
    <cellStyle name="Moneda" xfId="1" builtinId="4"/>
    <cellStyle name="Moneda [0]" xfId="5" builtinId="7"/>
    <cellStyle name="Normal" xfId="0" builtinId="0"/>
    <cellStyle name="Porcentaje" xfId="3" builtinId="5"/>
  </cellStyles>
  <dxfs count="28">
    <dxf>
      <font>
        <b/>
        <i val="0"/>
        <strike val="0"/>
        <condense val="0"/>
        <extend val="0"/>
        <outline val="0"/>
        <shadow val="0"/>
        <u val="none"/>
        <vertAlign val="baseline"/>
        <sz val="14"/>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medium">
          <color auto="1"/>
        </left>
        <right/>
        <top style="medium">
          <color auto="1"/>
        </top>
        <bottom style="medium">
          <color auto="1"/>
        </bottom>
        <vertical style="medium">
          <color auto="1"/>
        </vertical>
        <horizontal style="medium">
          <color auto="1"/>
        </horizontal>
      </border>
      <protection locked="1" hidden="0"/>
    </dxf>
    <dxf>
      <font>
        <b/>
        <i val="0"/>
        <strike val="0"/>
        <condense val="0"/>
        <extend val="0"/>
        <outline val="0"/>
        <shadow val="0"/>
        <u val="none"/>
        <vertAlign val="baseline"/>
        <sz val="18"/>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border>
      <protection locked="0" hidden="0"/>
    </dxf>
    <dxf>
      <font>
        <b/>
        <i val="0"/>
        <strike val="0"/>
        <condense val="0"/>
        <extend val="0"/>
        <outline val="0"/>
        <shadow val="0"/>
        <u val="none"/>
        <vertAlign val="baseline"/>
        <sz val="18"/>
        <color theme="1"/>
        <name val="Arial"/>
        <scheme val="none"/>
      </font>
      <numFmt numFmtId="169" formatCode="_-[$$-240A]* #,##0_-;\-[$$-240A]* #,##0_-;_-[$$-240A]* &quot;-&quot;??_-;_-@_-"/>
      <fill>
        <patternFill patternType="none">
          <fgColor indexed="64"/>
          <bgColor indexed="65"/>
        </patternFill>
      </fill>
      <alignment horizontal="general"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1" hidden="0"/>
    </dxf>
    <dxf>
      <font>
        <b/>
        <i val="0"/>
        <strike val="0"/>
        <condense val="0"/>
        <extend val="0"/>
        <outline val="0"/>
        <shadow val="0"/>
        <u val="none"/>
        <vertAlign val="baseline"/>
        <sz val="18"/>
        <color theme="1"/>
        <name val="Arial"/>
        <scheme val="none"/>
      </font>
      <numFmt numFmtId="165" formatCode="&quot;$&quot;\ #,##0"/>
      <fill>
        <patternFill patternType="none">
          <fgColor indexed="64"/>
          <bgColor indexed="65"/>
        </patternFill>
      </fill>
      <alignment horizontal="general"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8"/>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8"/>
        <color theme="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1" hidden="0"/>
    </dxf>
    <dxf>
      <font>
        <b val="0"/>
        <i val="0"/>
        <strike val="0"/>
        <condense val="0"/>
        <extend val="0"/>
        <outline val="0"/>
        <shadow val="0"/>
        <u val="none"/>
        <vertAlign val="baseline"/>
        <sz val="18"/>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strike val="0"/>
        <outline val="0"/>
        <shadow val="0"/>
        <u val="none"/>
        <vertAlign val="baseline"/>
        <sz val="18"/>
        <color theme="1"/>
        <name val="Arial"/>
        <scheme val="none"/>
      </font>
      <alignment horizontal="general"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strike val="0"/>
        <outline val="0"/>
        <shadow val="0"/>
        <u val="none"/>
        <vertAlign val="baseline"/>
        <sz val="18"/>
        <color theme="1"/>
        <name val="Arial"/>
        <scheme val="none"/>
      </font>
      <alignment horizontal="center" vertical="center" textRotation="0" wrapText="1" indent="0" justifyLastLine="0" shrinkToFit="0" readingOrder="0"/>
      <border diagonalUp="0" diagonalDown="0" outline="0">
        <left style="medium">
          <color indexed="64"/>
        </left>
        <right style="medium">
          <color indexed="64"/>
        </right>
        <top style="thin">
          <color indexed="64"/>
        </top>
        <bottom style="thin">
          <color indexed="64"/>
        </bottom>
      </border>
      <protection locked="0" hidden="0"/>
    </dxf>
    <dxf>
      <border outline="0">
        <top style="medium">
          <color indexed="64"/>
        </top>
        <bottom style="thin">
          <color indexed="64"/>
        </bottom>
      </border>
    </dxf>
    <dxf>
      <font>
        <strike val="0"/>
        <outline val="0"/>
        <shadow val="0"/>
        <u val="none"/>
        <vertAlign val="baseline"/>
        <sz val="14"/>
        <color theme="1"/>
        <name val="Arial"/>
        <scheme val="none"/>
      </font>
      <alignment textRotation="0" wrapText="1" justifyLastLine="0" shrinkToFit="0" readingOrder="0"/>
      <protection locked="0" hidden="0"/>
    </dxf>
    <dxf>
      <border>
        <bottom style="medium">
          <color indexed="64"/>
        </bottom>
      </border>
    </dxf>
    <dxf>
      <font>
        <b/>
        <i val="0"/>
        <strike val="0"/>
        <condense val="0"/>
        <extend val="0"/>
        <outline val="0"/>
        <shadow val="0"/>
        <u val="none"/>
        <vertAlign val="baseline"/>
        <sz val="12"/>
        <color auto="1"/>
        <name val="Cambria"/>
        <scheme val="none"/>
      </font>
      <fill>
        <patternFill patternType="solid">
          <fgColor indexed="64"/>
          <bgColor theme="8" tint="0.59999389629810485"/>
        </patternFill>
      </fill>
      <alignment horizontal="center" vertical="center" textRotation="0" wrapText="1" indent="0" justifyLastLine="0" shrinkToFit="0" readingOrder="0"/>
      <border diagonalUp="0" diagonalDown="0">
        <left style="medium">
          <color auto="1"/>
        </left>
        <right style="medium">
          <color auto="1"/>
        </right>
        <top/>
        <bottom/>
        <vertical style="medium">
          <color auto="1"/>
        </vertical>
        <horizontal style="medium">
          <color auto="1"/>
        </horizontal>
      </border>
      <protection locked="1" hidden="0"/>
    </dxf>
    <dxf>
      <font>
        <strike val="0"/>
        <outline val="0"/>
        <shadow val="0"/>
        <u val="none"/>
        <vertAlign val="baseline"/>
        <sz val="18"/>
        <color theme="1"/>
        <name val="Arial"/>
        <scheme val="none"/>
      </font>
      <numFmt numFmtId="165" formatCode="&quot;$&quot;\ #,##0"/>
      <alignment horizontal="right" vertical="center" textRotation="0" indent="0" justifyLastLine="0" shrinkToFit="0" readingOrder="0"/>
      <border diagonalUp="0" diagonalDown="0">
        <left style="medium">
          <color indexed="64"/>
        </left>
        <right/>
        <top style="thin">
          <color indexed="64"/>
        </top>
        <bottom style="thin">
          <color indexed="64"/>
        </bottom>
        <vertical style="medium">
          <color indexed="64"/>
        </vertical>
        <horizontal style="thin">
          <color indexed="64"/>
        </horizontal>
      </border>
      <protection locked="1" hidden="1"/>
    </dxf>
    <dxf>
      <font>
        <b/>
        <i val="0"/>
        <strike val="0"/>
        <condense val="0"/>
        <extend val="0"/>
        <outline val="0"/>
        <shadow val="0"/>
        <u val="none"/>
        <vertAlign val="baseline"/>
        <sz val="18"/>
        <color theme="1"/>
        <name val="Arial"/>
        <scheme val="none"/>
      </font>
      <numFmt numFmtId="165" formatCode="&quot;$&quot;\ #,##0"/>
      <fill>
        <patternFill patternType="none">
          <fgColor indexed="64"/>
          <bgColor indexed="65"/>
        </patternFill>
      </fill>
      <alignment horizontal="right"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1" hidden="1"/>
    </dxf>
    <dxf>
      <font>
        <b/>
        <i val="0"/>
        <strike val="0"/>
        <condense val="0"/>
        <extend val="0"/>
        <outline val="0"/>
        <shadow val="0"/>
        <u val="none"/>
        <vertAlign val="baseline"/>
        <sz val="18"/>
        <color theme="1"/>
        <name val="Arial"/>
        <scheme val="none"/>
      </font>
      <numFmt numFmtId="165" formatCode="&quot;$&quot;\ #,##0"/>
      <fill>
        <patternFill patternType="none">
          <fgColor indexed="64"/>
          <bgColor indexed="65"/>
        </patternFill>
      </fill>
      <alignment horizontal="right"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1" hidden="1"/>
    </dxf>
    <dxf>
      <font>
        <b val="0"/>
        <i val="0"/>
        <strike val="0"/>
        <condense val="0"/>
        <extend val="0"/>
        <outline val="0"/>
        <shadow val="0"/>
        <u val="none"/>
        <vertAlign val="baseline"/>
        <sz val="18"/>
        <color theme="1"/>
        <name val="Arial"/>
        <scheme val="none"/>
      </font>
      <numFmt numFmtId="165" formatCode="&quot;$&quot;\ #,##0"/>
      <fill>
        <patternFill patternType="none">
          <fgColor indexed="64"/>
          <bgColor indexed="65"/>
        </patternFill>
      </fill>
      <alignment horizontal="right"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8"/>
        <color theme="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1" hidden="0"/>
    </dxf>
    <dxf>
      <font>
        <b val="0"/>
        <i val="0"/>
        <strike val="0"/>
        <condense val="0"/>
        <extend val="0"/>
        <outline val="0"/>
        <shadow val="0"/>
        <u val="none"/>
        <vertAlign val="baseline"/>
        <sz val="18"/>
        <color theme="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8"/>
        <color theme="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8"/>
        <color theme="1"/>
        <name val="Arial"/>
        <scheme val="none"/>
      </font>
      <numFmt numFmtId="165" formatCode="&quot;$&quot;\ #,##0"/>
      <fill>
        <patternFill patternType="none">
          <fgColor indexed="64"/>
          <bgColor indexed="65"/>
        </patternFill>
      </fill>
      <alignment horizontal="left"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8"/>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medium">
          <color indexed="64"/>
        </left>
        <right style="medium">
          <color indexed="64"/>
        </right>
        <top style="thin">
          <color indexed="64"/>
        </top>
        <bottom style="thin">
          <color indexed="64"/>
        </bottom>
        <vertical style="medium">
          <color indexed="64"/>
        </vertical>
        <horizontal style="thin">
          <color indexed="64"/>
        </horizontal>
      </border>
      <protection locked="0" hidden="0"/>
    </dxf>
    <dxf>
      <font>
        <b val="0"/>
        <i val="0"/>
        <strike val="0"/>
        <condense val="0"/>
        <extend val="0"/>
        <outline val="0"/>
        <shadow val="0"/>
        <u val="none"/>
        <vertAlign val="baseline"/>
        <sz val="18"/>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style="medium">
          <color indexed="64"/>
        </right>
        <top style="thin">
          <color indexed="64"/>
        </top>
        <bottom style="thin">
          <color indexed="64"/>
        </bottom>
        <vertical style="medium">
          <color indexed="64"/>
        </vertical>
        <horizontal style="thin">
          <color indexed="64"/>
        </horizontal>
      </border>
      <protection locked="0" hidden="0"/>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8"/>
        <color theme="1"/>
        <name val="Arial"/>
        <scheme val="none"/>
      </font>
      <alignment horizontal="left" vertical="center" textRotation="0" indent="0" justifyLastLine="0" shrinkToFit="0" readingOrder="0"/>
      <protection locked="1" hidden="0"/>
    </dxf>
    <dxf>
      <border>
        <bottom style="thin">
          <color indexed="64"/>
        </bottom>
      </border>
    </dxf>
    <dxf>
      <font>
        <b/>
        <i val="0"/>
        <strike val="0"/>
        <condense val="0"/>
        <extend val="0"/>
        <outline val="0"/>
        <shadow val="0"/>
        <u val="none"/>
        <vertAlign val="baseline"/>
        <sz val="18"/>
        <color theme="0"/>
        <name val="Arial"/>
        <scheme val="none"/>
      </font>
      <fill>
        <patternFill patternType="solid">
          <fgColor indexed="64"/>
          <bgColor theme="3"/>
        </patternFill>
      </fill>
      <alignment horizontal="center" vertical="center" textRotation="0" wrapText="1" indent="0" justifyLastLine="0" shrinkToFit="0" readingOrder="0"/>
      <border diagonalUp="0" diagonalDown="0">
        <left style="medium">
          <color indexed="64"/>
        </left>
        <right style="medium">
          <color indexed="64"/>
        </right>
        <top/>
        <bottom/>
        <vertical style="medium">
          <color indexed="64"/>
        </vertical>
        <horizontal style="thin">
          <color indexed="64"/>
        </horizontal>
      </border>
      <protection locked="1" hidden="0"/>
    </dxf>
  </dxfs>
  <tableStyles count="0" defaultTableStyle="TableStyleMedium2" defaultPivotStyle="PivotStyleLight16"/>
  <colors>
    <mruColors>
      <color rgb="FFACB9CA"/>
      <color rgb="FFACD7EE"/>
      <color rgb="FF0000FF"/>
      <color rgb="FFFFBC79"/>
      <color rgb="FFFF9933"/>
      <color rgb="FF00DAC5"/>
      <color rgb="FF00EA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2886075</xdr:colOff>
      <xdr:row>48</xdr:row>
      <xdr:rowOff>38100</xdr:rowOff>
    </xdr:from>
    <xdr:to>
      <xdr:col>0</xdr:col>
      <xdr:colOff>7324725</xdr:colOff>
      <xdr:row>56</xdr:row>
      <xdr:rowOff>47625</xdr:rowOff>
    </xdr:to>
    <xdr:pic>
      <xdr:nvPicPr>
        <xdr:cNvPr id="15" name="Imagen 14" descr="C:\Users\jjrodriguez\Desktop\Concep.png">
          <a:extLst>
            <a:ext uri="{FF2B5EF4-FFF2-40B4-BE49-F238E27FC236}">
              <a16:creationId xmlns:a16="http://schemas.microsoft.com/office/drawing/2014/main" id="{00000000-0008-0000-0000-00000F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6075" y="12868275"/>
          <a:ext cx="4438650" cy="1838325"/>
        </a:xfrm>
        <a:prstGeom prst="round2DiagRect">
          <a:avLst>
            <a:gd name="adj1" fmla="val 16667"/>
            <a:gd name="adj2" fmla="val 0"/>
          </a:avLst>
        </a:prstGeom>
        <a:ln w="12700" cap="sq">
          <a:solidFill>
            <a:sysClr val="windowText" lastClr="000000"/>
          </a:solidFill>
          <a:miter lim="800000"/>
        </a:ln>
        <a:effectLst>
          <a:outerShdw blurRad="254000" algn="tl" rotWithShape="0">
            <a:srgbClr val="000000">
              <a:alpha val="43000"/>
            </a:srgbClr>
          </a:outerShdw>
        </a:effectLst>
      </xdr:spPr>
    </xdr:pic>
    <xdr:clientData/>
  </xdr:twoCellAnchor>
  <xdr:twoCellAnchor editAs="oneCell">
    <xdr:from>
      <xdr:col>0</xdr:col>
      <xdr:colOff>4048125</xdr:colOff>
      <xdr:row>27</xdr:row>
      <xdr:rowOff>142875</xdr:rowOff>
    </xdr:from>
    <xdr:to>
      <xdr:col>0</xdr:col>
      <xdr:colOff>6134100</xdr:colOff>
      <xdr:row>43</xdr:row>
      <xdr:rowOff>161925</xdr:rowOff>
    </xdr:to>
    <xdr:pic>
      <xdr:nvPicPr>
        <xdr:cNvPr id="21" name="Imagen 20">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48125" y="7943850"/>
          <a:ext cx="2085975" cy="3676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4076700</xdr:colOff>
      <xdr:row>1</xdr:row>
      <xdr:rowOff>57150</xdr:rowOff>
    </xdr:from>
    <xdr:to>
      <xdr:col>0</xdr:col>
      <xdr:colOff>6591729</xdr:colOff>
      <xdr:row>11</xdr:row>
      <xdr:rowOff>142768</xdr:rowOff>
    </xdr:to>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stretch>
          <a:fillRect/>
        </a:stretch>
      </xdr:blipFill>
      <xdr:spPr>
        <a:xfrm>
          <a:off x="4076700" y="247650"/>
          <a:ext cx="2515029" cy="1990618"/>
        </a:xfrm>
        <a:prstGeom prst="rect">
          <a:avLst/>
        </a:prstGeom>
      </xdr:spPr>
    </xdr:pic>
    <xdr:clientData/>
  </xdr:twoCellAnchor>
  <xdr:twoCellAnchor editAs="oneCell">
    <xdr:from>
      <xdr:col>0</xdr:col>
      <xdr:colOff>2705100</xdr:colOff>
      <xdr:row>223</xdr:row>
      <xdr:rowOff>85725</xdr:rowOff>
    </xdr:from>
    <xdr:to>
      <xdr:col>0</xdr:col>
      <xdr:colOff>7724148</xdr:colOff>
      <xdr:row>228</xdr:row>
      <xdr:rowOff>114154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a:stretch>
          <a:fillRect/>
        </a:stretch>
      </xdr:blipFill>
      <xdr:spPr>
        <a:xfrm>
          <a:off x="2705100" y="63588900"/>
          <a:ext cx="5019048" cy="1171429"/>
        </a:xfrm>
        <a:prstGeom prst="rect">
          <a:avLst/>
        </a:prstGeom>
        <a:ln>
          <a:noFill/>
        </a:ln>
        <a:effectLst>
          <a:outerShdw blurRad="190500" algn="tl" rotWithShape="0">
            <a:srgbClr val="000000">
              <a:alpha val="70000"/>
            </a:srgbClr>
          </a:outerShdw>
        </a:effectLst>
      </xdr:spPr>
    </xdr:pic>
    <xdr:clientData/>
  </xdr:twoCellAnchor>
  <xdr:twoCellAnchor editAs="oneCell">
    <xdr:from>
      <xdr:col>0</xdr:col>
      <xdr:colOff>1609725</xdr:colOff>
      <xdr:row>203</xdr:row>
      <xdr:rowOff>47625</xdr:rowOff>
    </xdr:from>
    <xdr:to>
      <xdr:col>0</xdr:col>
      <xdr:colOff>8943058</xdr:colOff>
      <xdr:row>218</xdr:row>
      <xdr:rowOff>180530</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5"/>
        <a:stretch>
          <a:fillRect/>
        </a:stretch>
      </xdr:blipFill>
      <xdr:spPr>
        <a:xfrm>
          <a:off x="1609725" y="60579000"/>
          <a:ext cx="7333333" cy="3561905"/>
        </a:xfrm>
        <a:prstGeom prst="rect">
          <a:avLst/>
        </a:prstGeom>
        <a:ln>
          <a:noFill/>
        </a:ln>
        <a:effectLst>
          <a:outerShdw blurRad="190500" algn="tl" rotWithShape="0">
            <a:srgbClr val="000000">
              <a:alpha val="70000"/>
            </a:srgbClr>
          </a:outerShdw>
        </a:effectLst>
      </xdr:spPr>
    </xdr:pic>
    <xdr:clientData/>
  </xdr:twoCellAnchor>
  <xdr:twoCellAnchor editAs="oneCell">
    <xdr:from>
      <xdr:col>0</xdr:col>
      <xdr:colOff>0</xdr:colOff>
      <xdr:row>162</xdr:row>
      <xdr:rowOff>0</xdr:rowOff>
    </xdr:from>
    <xdr:to>
      <xdr:col>0</xdr:col>
      <xdr:colOff>10180952</xdr:colOff>
      <xdr:row>197</xdr:row>
      <xdr:rowOff>46624</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6"/>
        <a:stretch>
          <a:fillRect/>
        </a:stretch>
      </xdr:blipFill>
      <xdr:spPr>
        <a:xfrm>
          <a:off x="0" y="51701700"/>
          <a:ext cx="10180952" cy="8009524"/>
        </a:xfrm>
        <a:prstGeom prst="rect">
          <a:avLst/>
        </a:prstGeom>
      </xdr:spPr>
    </xdr:pic>
    <xdr:clientData/>
  </xdr:twoCellAnchor>
  <xdr:twoCellAnchor editAs="oneCell">
    <xdr:from>
      <xdr:col>0</xdr:col>
      <xdr:colOff>0</xdr:colOff>
      <xdr:row>161</xdr:row>
      <xdr:rowOff>0</xdr:rowOff>
    </xdr:from>
    <xdr:to>
      <xdr:col>0</xdr:col>
      <xdr:colOff>10172700</xdr:colOff>
      <xdr:row>162</xdr:row>
      <xdr:rowOff>1075</xdr:rowOff>
    </xdr:to>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7"/>
        <a:stretch>
          <a:fillRect/>
        </a:stretch>
      </xdr:blipFill>
      <xdr:spPr>
        <a:xfrm>
          <a:off x="0" y="51958875"/>
          <a:ext cx="10172700" cy="229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742950</xdr:colOff>
      <xdr:row>42</xdr:row>
      <xdr:rowOff>123825</xdr:rowOff>
    </xdr:from>
    <xdr:to>
      <xdr:col>2</xdr:col>
      <xdr:colOff>466725</xdr:colOff>
      <xdr:row>42</xdr:row>
      <xdr:rowOff>123826</xdr:rowOff>
    </xdr:to>
    <xdr:cxnSp macro="">
      <xdr:nvCxnSpPr>
        <xdr:cNvPr id="7" name="Conector recto 6">
          <a:extLst>
            <a:ext uri="{FF2B5EF4-FFF2-40B4-BE49-F238E27FC236}">
              <a16:creationId xmlns:a16="http://schemas.microsoft.com/office/drawing/2014/main" id="{00000000-0008-0000-0100-000007000000}"/>
            </a:ext>
          </a:extLst>
        </xdr:cNvPr>
        <xdr:cNvCxnSpPr/>
      </xdr:nvCxnSpPr>
      <xdr:spPr>
        <a:xfrm flipV="1">
          <a:off x="990600" y="9372600"/>
          <a:ext cx="1914525"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361950</xdr:colOff>
      <xdr:row>42</xdr:row>
      <xdr:rowOff>123825</xdr:rowOff>
    </xdr:from>
    <xdr:to>
      <xdr:col>10</xdr:col>
      <xdr:colOff>638175</xdr:colOff>
      <xdr:row>42</xdr:row>
      <xdr:rowOff>123826</xdr:rowOff>
    </xdr:to>
    <xdr:cxnSp macro="">
      <xdr:nvCxnSpPr>
        <xdr:cNvPr id="12" name="Conector recto 11">
          <a:extLst>
            <a:ext uri="{FF2B5EF4-FFF2-40B4-BE49-F238E27FC236}">
              <a16:creationId xmlns:a16="http://schemas.microsoft.com/office/drawing/2014/main" id="{00000000-0008-0000-0100-00000C000000}"/>
            </a:ext>
          </a:extLst>
        </xdr:cNvPr>
        <xdr:cNvCxnSpPr/>
      </xdr:nvCxnSpPr>
      <xdr:spPr>
        <a:xfrm flipV="1">
          <a:off x="5324475" y="9372600"/>
          <a:ext cx="1914525"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85618</xdr:colOff>
      <xdr:row>3</xdr:row>
      <xdr:rowOff>42810</xdr:rowOff>
    </xdr:from>
    <xdr:to>
      <xdr:col>7</xdr:col>
      <xdr:colOff>85618</xdr:colOff>
      <xdr:row>13</xdr:row>
      <xdr:rowOff>107023</xdr:rowOff>
    </xdr:to>
    <xdr:pic>
      <xdr:nvPicPr>
        <xdr:cNvPr id="8" name="Imagen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stretch>
          <a:fillRect/>
        </a:stretch>
      </xdr:blipFill>
      <xdr:spPr>
        <a:xfrm>
          <a:off x="3178567" y="620731"/>
          <a:ext cx="2515029" cy="199061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Ingresos" displayName="Ingresos" ref="D1:M45" totalsRowShown="0" headerRowDxfId="27" dataDxfId="25" headerRowBorderDxfId="26" tableBorderDxfId="24" totalsRowBorderDxfId="23">
  <tableColumns count="10">
    <tableColumn id="3" xr3:uid="{00000000-0010-0000-0000-000003000000}" name="Conceptos de  Ingresos" dataDxfId="22"/>
    <tableColumn id="10" xr3:uid="{00000000-0010-0000-0000-00000A000000}" name="Servicio Prestado" dataDxfId="21"/>
    <tableColumn id="4" xr3:uid="{00000000-0010-0000-0000-000004000000}" name="Cursos" dataDxfId="20"/>
    <tableColumn id="6" xr3:uid="{00000000-0010-0000-0000-000006000000}" name="Periodo A" dataDxfId="19"/>
    <tableColumn id="2" xr3:uid="{00000000-0010-0000-0000-000002000000}" name="Periodo B" dataDxfId="18"/>
    <tableColumn id="8" xr3:uid="{00000000-0010-0000-0000-000008000000}" name="Total " dataDxfId="17" dataCellStyle="Millares">
      <calculatedColumnFormula>+Ingresos[[#This Row],[Periodo A]]+Ingresos[[#This Row],[Periodo B]]</calculatedColumnFormula>
    </tableColumn>
    <tableColumn id="9" xr3:uid="{00000000-0010-0000-0000-000009000000}" name="Tarifa" dataDxfId="16"/>
    <tableColumn id="5" xr3:uid="{00000000-0010-0000-0000-000005000000}" name="Valor" dataDxfId="15" dataCellStyle="Moneda">
      <calculatedColumnFormula>+Ingresos[[#This Row],[Tarifa]]*Ingresos[[#This Row],[Total ]]</calculatedColumnFormula>
    </tableColumn>
    <tableColumn id="1" xr3:uid="{00000000-0010-0000-0000-000001000000}" name="Descuento" dataDxfId="14" dataCellStyle="Moneda">
      <calculatedColumnFormula>IF(D2="Becas50",-K2*0.5,IF(D2="Becas100",-K2,IF(D2="Matrícula ",-Ingresos[[#This Row],[Valor]]*0.1,0)))</calculatedColumnFormula>
    </tableColumn>
    <tableColumn id="7" xr3:uid="{00000000-0010-0000-0000-000007000000}" name="Valor Total" dataDxfId="13">
      <calculatedColumnFormula>IF(D2="Becas50",-K2*0.5,IF(D2="Becas100",-K2,IF(D2="Matrícula ",Ingresos[[#This Row],[Valor]]+Ingresos[[#This Row],[Descuento]],Ingresos[[#This Row],[Valor]])))</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Egresos" displayName="Egresos" ref="E1:M152" totalsRowShown="0" headerRowDxfId="12" dataDxfId="10" headerRowBorderDxfId="11" tableBorderDxfId="9">
  <tableColumns count="9">
    <tableColumn id="1" xr3:uid="{00000000-0010-0000-0100-000001000000}" name="Línea Estratégica" dataDxfId="8"/>
    <tableColumn id="2" xr3:uid="{00000000-0010-0000-0100-000002000000}" name="Macroestrategia" dataDxfId="7"/>
    <tableColumn id="3" xr3:uid="{00000000-0010-0000-0100-000003000000}" name="Conceptos de Egresos" dataDxfId="6"/>
    <tableColumn id="9" xr3:uid="{00000000-0010-0000-0100-000009000000}" name="Rubro " dataDxfId="5">
      <calculatedColumnFormula>VLOOKUP(Egresos[[#This Row],[Conceptos de Egresos]],FILTROS!$B$9:$G$106,6,FALSE)</calculatedColumnFormula>
    </tableColumn>
    <tableColumn id="4" xr3:uid="{00000000-0010-0000-0100-000004000000}" name="Nombre del Proyecto" dataDxfId="4"/>
    <tableColumn id="5" xr3:uid="{00000000-0010-0000-0100-000005000000}" name="Valor " dataDxfId="3" dataCellStyle="Moneda"/>
    <tableColumn id="6" xr3:uid="{00000000-0010-0000-0100-000006000000}" name="Presupuesto Asignado" dataDxfId="2"/>
    <tableColumn id="12" xr3:uid="{00000000-0010-0000-0100-00000C000000}" name="Periodo de Ejecución" dataDxfId="1"/>
    <tableColumn id="7" xr3:uid="{00000000-0010-0000-0100-000007000000}" name="Presupuesto Ejecutado"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usc.edu.co/index.php/formatos-e-instructivo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323"/>
  <sheetViews>
    <sheetView zoomScaleNormal="100" workbookViewId="0">
      <selection activeCell="A13" sqref="A13"/>
    </sheetView>
  </sheetViews>
  <sheetFormatPr baseColWidth="10" defaultRowHeight="15" x14ac:dyDescent="0.25"/>
  <cols>
    <col min="1" max="1" width="155.85546875" style="2" customWidth="1"/>
    <col min="2" max="2" width="54" style="3" customWidth="1"/>
    <col min="3" max="3" width="49.85546875" style="3" customWidth="1"/>
    <col min="4" max="4" width="3.5703125" style="3" customWidth="1"/>
    <col min="5" max="17" width="11.42578125" style="3"/>
    <col min="18" max="16384" width="11.42578125" style="2"/>
  </cols>
  <sheetData>
    <row r="1" spans="1:4" s="3" customFormat="1" x14ac:dyDescent="0.25">
      <c r="A1" s="5"/>
    </row>
    <row r="2" spans="1:4" s="3" customFormat="1" x14ac:dyDescent="0.25">
      <c r="A2" s="6"/>
    </row>
    <row r="3" spans="1:4" s="3" customFormat="1" x14ac:dyDescent="0.25">
      <c r="A3" s="6"/>
    </row>
    <row r="4" spans="1:4" s="3" customFormat="1" x14ac:dyDescent="0.25">
      <c r="A4" s="6"/>
    </row>
    <row r="5" spans="1:4" s="3" customFormat="1" x14ac:dyDescent="0.25">
      <c r="A5" s="6"/>
    </row>
    <row r="6" spans="1:4" s="3" customFormat="1" x14ac:dyDescent="0.25">
      <c r="A6" s="6"/>
    </row>
    <row r="7" spans="1:4" s="3" customFormat="1" x14ac:dyDescent="0.25">
      <c r="A7" s="6"/>
    </row>
    <row r="8" spans="1:4" s="3" customFormat="1" x14ac:dyDescent="0.25">
      <c r="A8" s="6"/>
    </row>
    <row r="9" spans="1:4" s="3" customFormat="1" x14ac:dyDescent="0.25">
      <c r="A9" s="6"/>
    </row>
    <row r="10" spans="1:4" s="3" customFormat="1" x14ac:dyDescent="0.25">
      <c r="A10" s="6"/>
    </row>
    <row r="11" spans="1:4" s="3" customFormat="1" x14ac:dyDescent="0.25">
      <c r="A11" s="6"/>
    </row>
    <row r="12" spans="1:4" s="3" customFormat="1" ht="18" customHeight="1" x14ac:dyDescent="0.25">
      <c r="A12" s="7"/>
      <c r="B12" s="4"/>
      <c r="C12" s="4"/>
      <c r="D12" s="4"/>
    </row>
    <row r="13" spans="1:4" s="3" customFormat="1" ht="18" customHeight="1" x14ac:dyDescent="0.25">
      <c r="A13" s="8" t="s">
        <v>76</v>
      </c>
      <c r="B13" s="4"/>
      <c r="C13" s="4"/>
      <c r="D13" s="4"/>
    </row>
    <row r="14" spans="1:4" s="3" customFormat="1" ht="20.25" x14ac:dyDescent="0.25">
      <c r="A14" s="9" t="s">
        <v>151</v>
      </c>
    </row>
    <row r="15" spans="1:4" s="3" customFormat="1" x14ac:dyDescent="0.25">
      <c r="A15" s="99"/>
    </row>
    <row r="16" spans="1:4" s="3" customFormat="1" ht="54" x14ac:dyDescent="0.25">
      <c r="A16" s="10" t="s">
        <v>333</v>
      </c>
    </row>
    <row r="17" spans="1:1" s="3" customFormat="1" ht="18" x14ac:dyDescent="0.25">
      <c r="A17" s="10"/>
    </row>
    <row r="18" spans="1:1" s="3" customFormat="1" ht="36" x14ac:dyDescent="0.25">
      <c r="A18" s="10" t="s">
        <v>237</v>
      </c>
    </row>
    <row r="19" spans="1:1" s="3" customFormat="1" ht="18" x14ac:dyDescent="0.25">
      <c r="A19" s="10"/>
    </row>
    <row r="20" spans="1:1" s="3" customFormat="1" ht="18" x14ac:dyDescent="0.25">
      <c r="A20" s="11" t="s">
        <v>102</v>
      </c>
    </row>
    <row r="21" spans="1:1" s="3" customFormat="1" ht="18" x14ac:dyDescent="0.25">
      <c r="A21" s="18"/>
    </row>
    <row r="22" spans="1:1" s="3" customFormat="1" ht="90" x14ac:dyDescent="0.25">
      <c r="A22" s="10" t="s">
        <v>77</v>
      </c>
    </row>
    <row r="23" spans="1:1" s="3" customFormat="1" ht="36" x14ac:dyDescent="0.25">
      <c r="A23" s="10" t="s">
        <v>78</v>
      </c>
    </row>
    <row r="24" spans="1:1" s="3" customFormat="1" ht="18" x14ac:dyDescent="0.25">
      <c r="A24" s="10" t="s">
        <v>238</v>
      </c>
    </row>
    <row r="25" spans="1:1" s="3" customFormat="1" ht="18" x14ac:dyDescent="0.25">
      <c r="A25" s="10"/>
    </row>
    <row r="26" spans="1:1" s="3" customFormat="1" ht="36" x14ac:dyDescent="0.25">
      <c r="A26" s="10" t="s">
        <v>79</v>
      </c>
    </row>
    <row r="27" spans="1:1" s="3" customFormat="1" ht="18" x14ac:dyDescent="0.25">
      <c r="A27" s="10"/>
    </row>
    <row r="28" spans="1:1" s="3" customFormat="1" ht="18" x14ac:dyDescent="0.25">
      <c r="A28" s="52"/>
    </row>
    <row r="29" spans="1:1" s="3" customFormat="1" ht="18" x14ac:dyDescent="0.25">
      <c r="A29" s="14"/>
    </row>
    <row r="30" spans="1:1" s="3" customFormat="1" ht="18" x14ac:dyDescent="0.25">
      <c r="A30" s="51"/>
    </row>
    <row r="31" spans="1:1" s="3" customFormat="1" ht="18" x14ac:dyDescent="0.25">
      <c r="A31" s="51"/>
    </row>
    <row r="32" spans="1:1" s="3" customFormat="1" ht="18" x14ac:dyDescent="0.25">
      <c r="A32" s="51"/>
    </row>
    <row r="33" spans="1:1" s="3" customFormat="1" ht="18" x14ac:dyDescent="0.25">
      <c r="A33" s="51"/>
    </row>
    <row r="34" spans="1:1" s="3" customFormat="1" ht="18" x14ac:dyDescent="0.25">
      <c r="A34" s="51"/>
    </row>
    <row r="35" spans="1:1" s="3" customFormat="1" ht="18" x14ac:dyDescent="0.25">
      <c r="A35" s="51"/>
    </row>
    <row r="36" spans="1:1" s="3" customFormat="1" ht="18" x14ac:dyDescent="0.25">
      <c r="A36" s="51"/>
    </row>
    <row r="37" spans="1:1" s="3" customFormat="1" ht="18" x14ac:dyDescent="0.25">
      <c r="A37" s="11"/>
    </row>
    <row r="38" spans="1:1" s="3" customFormat="1" ht="18" x14ac:dyDescent="0.25">
      <c r="A38" s="11"/>
    </row>
    <row r="39" spans="1:1" s="3" customFormat="1" ht="18" x14ac:dyDescent="0.25">
      <c r="A39" s="11"/>
    </row>
    <row r="40" spans="1:1" s="3" customFormat="1" ht="18" x14ac:dyDescent="0.25">
      <c r="A40" s="14"/>
    </row>
    <row r="41" spans="1:1" s="3" customFormat="1" ht="18" x14ac:dyDescent="0.25">
      <c r="A41" s="10"/>
    </row>
    <row r="42" spans="1:1" s="3" customFormat="1" ht="18" x14ac:dyDescent="0.25">
      <c r="A42" s="10"/>
    </row>
    <row r="43" spans="1:1" s="3" customFormat="1" ht="18" x14ac:dyDescent="0.25">
      <c r="A43" s="10"/>
    </row>
    <row r="44" spans="1:1" s="3" customFormat="1" ht="18" x14ac:dyDescent="0.25">
      <c r="A44" s="10"/>
    </row>
    <row r="45" spans="1:1" s="3" customFormat="1" ht="18" x14ac:dyDescent="0.25">
      <c r="A45" s="10"/>
    </row>
    <row r="46" spans="1:1" s="3" customFormat="1" ht="18" x14ac:dyDescent="0.25">
      <c r="A46" s="12" t="s">
        <v>116</v>
      </c>
    </row>
    <row r="47" spans="1:1" s="3" customFormat="1" ht="18" x14ac:dyDescent="0.25">
      <c r="A47" s="13" t="s">
        <v>245</v>
      </c>
    </row>
    <row r="48" spans="1:1" s="3" customFormat="1" ht="18" x14ac:dyDescent="0.25">
      <c r="A48" s="14"/>
    </row>
    <row r="49" spans="1:1" s="3" customFormat="1" ht="18" x14ac:dyDescent="0.25">
      <c r="A49" s="14"/>
    </row>
    <row r="50" spans="1:1" s="3" customFormat="1" ht="18" x14ac:dyDescent="0.25">
      <c r="A50" s="14"/>
    </row>
    <row r="51" spans="1:1" s="3" customFormat="1" ht="18" x14ac:dyDescent="0.25">
      <c r="A51" s="14"/>
    </row>
    <row r="52" spans="1:1" s="3" customFormat="1" ht="18" x14ac:dyDescent="0.25">
      <c r="A52" s="14"/>
    </row>
    <row r="53" spans="1:1" s="3" customFormat="1" ht="18" x14ac:dyDescent="0.25">
      <c r="A53" s="14"/>
    </row>
    <row r="54" spans="1:1" s="3" customFormat="1" ht="18" x14ac:dyDescent="0.25">
      <c r="A54" s="10"/>
    </row>
    <row r="55" spans="1:1" s="3" customFormat="1" ht="18" x14ac:dyDescent="0.25">
      <c r="A55" s="10"/>
    </row>
    <row r="56" spans="1:1" s="3" customFormat="1" ht="18" x14ac:dyDescent="0.25">
      <c r="A56" s="10"/>
    </row>
    <row r="57" spans="1:1" s="3" customFormat="1" ht="18" x14ac:dyDescent="0.25">
      <c r="A57" s="10"/>
    </row>
    <row r="58" spans="1:1" s="3" customFormat="1" ht="18" x14ac:dyDescent="0.25">
      <c r="A58" s="10"/>
    </row>
    <row r="59" spans="1:1" s="3" customFormat="1" ht="18" x14ac:dyDescent="0.25">
      <c r="A59" s="11" t="s">
        <v>103</v>
      </c>
    </row>
    <row r="60" spans="1:1" s="3" customFormat="1" ht="72" x14ac:dyDescent="0.25">
      <c r="A60" s="10" t="s">
        <v>80</v>
      </c>
    </row>
    <row r="61" spans="1:1" s="3" customFormat="1" ht="18" x14ac:dyDescent="0.25">
      <c r="A61" s="10"/>
    </row>
    <row r="62" spans="1:1" s="3" customFormat="1" ht="18" x14ac:dyDescent="0.25">
      <c r="A62" s="11" t="s">
        <v>104</v>
      </c>
    </row>
    <row r="63" spans="1:1" s="3" customFormat="1" ht="18" x14ac:dyDescent="0.25">
      <c r="A63" s="15" t="s">
        <v>249</v>
      </c>
    </row>
    <row r="64" spans="1:1" s="3" customFormat="1" ht="18" x14ac:dyDescent="0.25">
      <c r="A64" s="16"/>
    </row>
    <row r="65" spans="1:1" s="3" customFormat="1" ht="90" x14ac:dyDescent="0.25">
      <c r="A65" s="10" t="s">
        <v>81</v>
      </c>
    </row>
    <row r="66" spans="1:1" s="3" customFormat="1" ht="18" x14ac:dyDescent="0.25">
      <c r="A66" s="10"/>
    </row>
    <row r="67" spans="1:1" s="3" customFormat="1" ht="18" x14ac:dyDescent="0.25">
      <c r="A67" s="17" t="s">
        <v>250</v>
      </c>
    </row>
    <row r="68" spans="1:1" s="3" customFormat="1" ht="18" x14ac:dyDescent="0.25">
      <c r="A68" s="17"/>
    </row>
    <row r="69" spans="1:1" s="3" customFormat="1" ht="108" x14ac:dyDescent="0.25">
      <c r="A69" s="10" t="s">
        <v>82</v>
      </c>
    </row>
    <row r="70" spans="1:1" s="3" customFormat="1" ht="18" x14ac:dyDescent="0.25">
      <c r="A70" s="10"/>
    </row>
    <row r="71" spans="1:1" s="3" customFormat="1" ht="36" x14ac:dyDescent="0.25">
      <c r="A71" s="10" t="s">
        <v>83</v>
      </c>
    </row>
    <row r="72" spans="1:1" s="3" customFormat="1" ht="18" x14ac:dyDescent="0.25">
      <c r="A72" s="10"/>
    </row>
    <row r="73" spans="1:1" s="3" customFormat="1" ht="18" x14ac:dyDescent="0.25">
      <c r="A73" s="17" t="s">
        <v>84</v>
      </c>
    </row>
    <row r="74" spans="1:1" s="3" customFormat="1" ht="18" x14ac:dyDescent="0.25">
      <c r="A74" s="17"/>
    </row>
    <row r="75" spans="1:1" s="3" customFormat="1" ht="36" x14ac:dyDescent="0.25">
      <c r="A75" s="10" t="s">
        <v>242</v>
      </c>
    </row>
    <row r="76" spans="1:1" s="3" customFormat="1" ht="18" x14ac:dyDescent="0.25">
      <c r="A76" s="10"/>
    </row>
    <row r="77" spans="1:1" s="3" customFormat="1" ht="36" x14ac:dyDescent="0.25">
      <c r="A77" s="10" t="s">
        <v>327</v>
      </c>
    </row>
    <row r="78" spans="1:1" s="3" customFormat="1" ht="18" x14ac:dyDescent="0.25">
      <c r="A78" s="10"/>
    </row>
    <row r="79" spans="1:1" s="3" customFormat="1" ht="18" x14ac:dyDescent="0.25">
      <c r="A79" s="10" t="s">
        <v>328</v>
      </c>
    </row>
    <row r="80" spans="1:1" s="3" customFormat="1" ht="18" x14ac:dyDescent="0.25">
      <c r="A80" s="10"/>
    </row>
    <row r="81" spans="1:1" s="3" customFormat="1" ht="36" x14ac:dyDescent="0.25">
      <c r="A81" s="10" t="s">
        <v>329</v>
      </c>
    </row>
    <row r="82" spans="1:1" s="3" customFormat="1" ht="18" x14ac:dyDescent="0.25">
      <c r="A82" s="10"/>
    </row>
    <row r="83" spans="1:1" s="3" customFormat="1" ht="36" x14ac:dyDescent="0.25">
      <c r="A83" s="10" t="s">
        <v>330</v>
      </c>
    </row>
    <row r="84" spans="1:1" s="3" customFormat="1" ht="18" x14ac:dyDescent="0.25">
      <c r="A84" s="18"/>
    </row>
    <row r="85" spans="1:1" s="3" customFormat="1" ht="18" x14ac:dyDescent="0.25">
      <c r="A85" s="17" t="s">
        <v>106</v>
      </c>
    </row>
    <row r="86" spans="1:1" s="3" customFormat="1" ht="18" x14ac:dyDescent="0.25">
      <c r="A86" s="18"/>
    </row>
    <row r="87" spans="1:1" s="3" customFormat="1" ht="54" x14ac:dyDescent="0.25">
      <c r="A87" s="10" t="s">
        <v>85</v>
      </c>
    </row>
    <row r="88" spans="1:1" s="3" customFormat="1" ht="54" x14ac:dyDescent="0.25">
      <c r="A88" s="10" t="s">
        <v>86</v>
      </c>
    </row>
    <row r="89" spans="1:1" s="3" customFormat="1" ht="18" x14ac:dyDescent="0.25">
      <c r="A89" s="10"/>
    </row>
    <row r="90" spans="1:1" s="3" customFormat="1" ht="18" x14ac:dyDescent="0.25">
      <c r="A90" s="17" t="s">
        <v>105</v>
      </c>
    </row>
    <row r="91" spans="1:1" s="3" customFormat="1" ht="18" x14ac:dyDescent="0.25">
      <c r="A91" s="18"/>
    </row>
    <row r="92" spans="1:1" s="3" customFormat="1" ht="36" x14ac:dyDescent="0.25">
      <c r="A92" s="10" t="s">
        <v>87</v>
      </c>
    </row>
    <row r="93" spans="1:1" s="3" customFormat="1" ht="18" x14ac:dyDescent="0.25">
      <c r="A93" s="10"/>
    </row>
    <row r="94" spans="1:1" s="3" customFormat="1" ht="36" x14ac:dyDescent="0.25">
      <c r="A94" s="10" t="s">
        <v>88</v>
      </c>
    </row>
    <row r="95" spans="1:1" s="3" customFormat="1" ht="18" x14ac:dyDescent="0.25">
      <c r="A95" s="10"/>
    </row>
    <row r="96" spans="1:1" s="3" customFormat="1" ht="18" x14ac:dyDescent="0.25">
      <c r="A96" s="17" t="s">
        <v>107</v>
      </c>
    </row>
    <row r="97" spans="1:1" s="3" customFormat="1" ht="18" x14ac:dyDescent="0.25">
      <c r="A97" s="18"/>
    </row>
    <row r="98" spans="1:1" s="3" customFormat="1" ht="36" x14ac:dyDescent="0.25">
      <c r="A98" s="10" t="s">
        <v>89</v>
      </c>
    </row>
    <row r="99" spans="1:1" s="3" customFormat="1" ht="18" x14ac:dyDescent="0.25">
      <c r="A99" s="10"/>
    </row>
    <row r="100" spans="1:1" s="3" customFormat="1" ht="18" x14ac:dyDescent="0.25">
      <c r="A100" s="17" t="s">
        <v>108</v>
      </c>
    </row>
    <row r="101" spans="1:1" s="3" customFormat="1" ht="18" x14ac:dyDescent="0.25">
      <c r="A101" s="18"/>
    </row>
    <row r="102" spans="1:1" s="3" customFormat="1" ht="72" x14ac:dyDescent="0.25">
      <c r="A102" s="10" t="s">
        <v>90</v>
      </c>
    </row>
    <row r="103" spans="1:1" s="3" customFormat="1" ht="18" x14ac:dyDescent="0.25">
      <c r="A103" s="10"/>
    </row>
    <row r="104" spans="1:1" s="3" customFormat="1" ht="18" x14ac:dyDescent="0.25">
      <c r="A104" s="17" t="s">
        <v>109</v>
      </c>
    </row>
    <row r="105" spans="1:1" s="3" customFormat="1" ht="18" x14ac:dyDescent="0.25">
      <c r="A105" s="18"/>
    </row>
    <row r="106" spans="1:1" s="3" customFormat="1" ht="36" x14ac:dyDescent="0.25">
      <c r="A106" s="10" t="s">
        <v>91</v>
      </c>
    </row>
    <row r="107" spans="1:1" s="3" customFormat="1" ht="18" x14ac:dyDescent="0.25">
      <c r="A107" s="10"/>
    </row>
    <row r="108" spans="1:1" s="3" customFormat="1" ht="18" x14ac:dyDescent="0.25">
      <c r="A108" s="17" t="s">
        <v>110</v>
      </c>
    </row>
    <row r="109" spans="1:1" s="3" customFormat="1" ht="18" x14ac:dyDescent="0.25">
      <c r="A109" s="18"/>
    </row>
    <row r="110" spans="1:1" s="3" customFormat="1" ht="54" x14ac:dyDescent="0.25">
      <c r="A110" s="10" t="s">
        <v>92</v>
      </c>
    </row>
    <row r="111" spans="1:1" s="3" customFormat="1" ht="18" x14ac:dyDescent="0.25">
      <c r="A111" s="10"/>
    </row>
    <row r="112" spans="1:1" s="3" customFormat="1" ht="18" x14ac:dyDescent="0.25">
      <c r="A112" s="17" t="s">
        <v>111</v>
      </c>
    </row>
    <row r="113" spans="1:1" s="3" customFormat="1" ht="72" x14ac:dyDescent="0.25">
      <c r="A113" s="10" t="s">
        <v>93</v>
      </c>
    </row>
    <row r="114" spans="1:1" s="3" customFormat="1" ht="18" x14ac:dyDescent="0.25">
      <c r="A114" s="18"/>
    </row>
    <row r="115" spans="1:1" s="3" customFormat="1" ht="18" x14ac:dyDescent="0.25">
      <c r="A115" s="17" t="s">
        <v>320</v>
      </c>
    </row>
    <row r="116" spans="1:1" s="3" customFormat="1" ht="18" x14ac:dyDescent="0.25">
      <c r="A116" s="18"/>
    </row>
    <row r="117" spans="1:1" s="3" customFormat="1" ht="36" x14ac:dyDescent="0.25">
      <c r="A117" s="10" t="s">
        <v>94</v>
      </c>
    </row>
    <row r="118" spans="1:1" s="3" customFormat="1" ht="18" x14ac:dyDescent="0.25">
      <c r="A118" s="10"/>
    </row>
    <row r="119" spans="1:1" s="3" customFormat="1" ht="18" x14ac:dyDescent="0.25">
      <c r="A119" s="17" t="s">
        <v>321</v>
      </c>
    </row>
    <row r="120" spans="1:1" s="3" customFormat="1" ht="18" x14ac:dyDescent="0.25">
      <c r="A120" s="18"/>
    </row>
    <row r="121" spans="1:1" s="3" customFormat="1" ht="54" x14ac:dyDescent="0.25">
      <c r="A121" s="10" t="s">
        <v>95</v>
      </c>
    </row>
    <row r="122" spans="1:1" s="3" customFormat="1" ht="36" x14ac:dyDescent="0.25">
      <c r="A122" s="10" t="s">
        <v>96</v>
      </c>
    </row>
    <row r="123" spans="1:1" s="3" customFormat="1" ht="36" x14ac:dyDescent="0.25">
      <c r="A123" s="10" t="s">
        <v>234</v>
      </c>
    </row>
    <row r="124" spans="1:1" s="3" customFormat="1" ht="36" x14ac:dyDescent="0.25">
      <c r="A124" s="10" t="s">
        <v>97</v>
      </c>
    </row>
    <row r="125" spans="1:1" s="3" customFormat="1" ht="18" x14ac:dyDescent="0.25">
      <c r="A125" s="10"/>
    </row>
    <row r="126" spans="1:1" s="3" customFormat="1" ht="18" x14ac:dyDescent="0.25">
      <c r="A126" s="17" t="s">
        <v>112</v>
      </c>
    </row>
    <row r="127" spans="1:1" s="3" customFormat="1" ht="18" x14ac:dyDescent="0.25">
      <c r="A127" s="18"/>
    </row>
    <row r="128" spans="1:1" s="3" customFormat="1" ht="54" x14ac:dyDescent="0.25">
      <c r="A128" s="10" t="s">
        <v>235</v>
      </c>
    </row>
    <row r="129" spans="1:1" s="3" customFormat="1" ht="18" x14ac:dyDescent="0.25">
      <c r="A129" s="10"/>
    </row>
    <row r="130" spans="1:1" s="3" customFormat="1" ht="18" x14ac:dyDescent="0.25">
      <c r="A130" s="17" t="s">
        <v>113</v>
      </c>
    </row>
    <row r="131" spans="1:1" s="3" customFormat="1" ht="18" x14ac:dyDescent="0.25">
      <c r="A131" s="18"/>
    </row>
    <row r="132" spans="1:1" s="3" customFormat="1" ht="36" x14ac:dyDescent="0.25">
      <c r="A132" s="10" t="s">
        <v>98</v>
      </c>
    </row>
    <row r="133" spans="1:1" s="3" customFormat="1" ht="18" x14ac:dyDescent="0.25">
      <c r="A133" s="18"/>
    </row>
    <row r="134" spans="1:1" s="3" customFormat="1" ht="18" x14ac:dyDescent="0.25">
      <c r="A134" s="18"/>
    </row>
    <row r="135" spans="1:1" s="3" customFormat="1" ht="18" x14ac:dyDescent="0.25">
      <c r="A135" s="17" t="s">
        <v>114</v>
      </c>
    </row>
    <row r="136" spans="1:1" s="3" customFormat="1" ht="18" x14ac:dyDescent="0.25">
      <c r="A136" s="18"/>
    </row>
    <row r="137" spans="1:1" s="3" customFormat="1" ht="36" x14ac:dyDescent="0.25">
      <c r="A137" s="10" t="s">
        <v>99</v>
      </c>
    </row>
    <row r="138" spans="1:1" s="3" customFormat="1" ht="18" x14ac:dyDescent="0.25">
      <c r="A138" s="10"/>
    </row>
    <row r="139" spans="1:1" s="3" customFormat="1" ht="18" x14ac:dyDescent="0.25">
      <c r="A139" s="17" t="s">
        <v>115</v>
      </c>
    </row>
    <row r="140" spans="1:1" s="3" customFormat="1" ht="18" x14ac:dyDescent="0.25">
      <c r="A140" s="18"/>
    </row>
    <row r="141" spans="1:1" s="3" customFormat="1" ht="90" x14ac:dyDescent="0.25">
      <c r="A141" s="10" t="s">
        <v>236</v>
      </c>
    </row>
    <row r="142" spans="1:1" s="3" customFormat="1" ht="18" x14ac:dyDescent="0.25">
      <c r="A142" s="10"/>
    </row>
    <row r="143" spans="1:1" s="3" customFormat="1" ht="18" x14ac:dyDescent="0.25">
      <c r="A143" s="17" t="s">
        <v>100</v>
      </c>
    </row>
    <row r="144" spans="1:1" s="3" customFormat="1" ht="18" x14ac:dyDescent="0.25">
      <c r="A144" s="18"/>
    </row>
    <row r="145" spans="1:1" s="3" customFormat="1" ht="36" x14ac:dyDescent="0.25">
      <c r="A145" s="10" t="s">
        <v>322</v>
      </c>
    </row>
    <row r="146" spans="1:1" s="3" customFormat="1" ht="18" x14ac:dyDescent="0.25">
      <c r="A146" s="102" t="s">
        <v>319</v>
      </c>
    </row>
    <row r="147" spans="1:1" s="3" customFormat="1" ht="18" x14ac:dyDescent="0.25">
      <c r="A147" s="10"/>
    </row>
    <row r="148" spans="1:1" s="3" customFormat="1" ht="36" x14ac:dyDescent="0.25">
      <c r="A148" s="10" t="s">
        <v>331</v>
      </c>
    </row>
    <row r="149" spans="1:1" s="3" customFormat="1" ht="18" x14ac:dyDescent="0.25">
      <c r="A149" s="10"/>
    </row>
    <row r="150" spans="1:1" s="3" customFormat="1" ht="54" x14ac:dyDescent="0.25">
      <c r="A150" s="10" t="s">
        <v>332</v>
      </c>
    </row>
    <row r="151" spans="1:1" s="3" customFormat="1" ht="18" x14ac:dyDescent="0.25">
      <c r="A151" s="10"/>
    </row>
    <row r="152" spans="1:1" s="3" customFormat="1" ht="54" x14ac:dyDescent="0.25">
      <c r="A152" s="10" t="s">
        <v>326</v>
      </c>
    </row>
    <row r="153" spans="1:1" s="3" customFormat="1" ht="18" x14ac:dyDescent="0.25">
      <c r="A153" s="10"/>
    </row>
    <row r="154" spans="1:1" s="3" customFormat="1" ht="41.25" customHeight="1" x14ac:dyDescent="0.25">
      <c r="A154" s="100" t="s">
        <v>323</v>
      </c>
    </row>
    <row r="155" spans="1:1" s="3" customFormat="1" ht="9.75" customHeight="1" x14ac:dyDescent="0.25">
      <c r="A155" s="100"/>
    </row>
    <row r="156" spans="1:1" s="3" customFormat="1" ht="38.25" customHeight="1" x14ac:dyDescent="0.25">
      <c r="A156" s="100" t="s">
        <v>324</v>
      </c>
    </row>
    <row r="157" spans="1:1" s="3" customFormat="1" ht="17.25" customHeight="1" x14ac:dyDescent="0.25">
      <c r="A157" s="100"/>
    </row>
    <row r="158" spans="1:1" s="3" customFormat="1" ht="36" customHeight="1" x14ac:dyDescent="0.25">
      <c r="A158" s="100" t="s">
        <v>335</v>
      </c>
    </row>
    <row r="159" spans="1:1" s="3" customFormat="1" ht="36" customHeight="1" x14ac:dyDescent="0.25">
      <c r="A159" s="100" t="s">
        <v>334</v>
      </c>
    </row>
    <row r="160" spans="1:1" s="3" customFormat="1" ht="38.25" customHeight="1" x14ac:dyDescent="0.25">
      <c r="A160" s="100" t="s">
        <v>325</v>
      </c>
    </row>
    <row r="161" spans="1:1" s="3" customFormat="1" ht="38.25" customHeight="1" x14ac:dyDescent="0.25">
      <c r="A161" s="100"/>
    </row>
    <row r="162" spans="1:1" s="3" customFormat="1" ht="18" x14ac:dyDescent="0.25">
      <c r="A162" s="10"/>
    </row>
    <row r="163" spans="1:1" s="3" customFormat="1" ht="18" x14ac:dyDescent="0.25">
      <c r="A163" s="10"/>
    </row>
    <row r="164" spans="1:1" s="3" customFormat="1" ht="16.5" customHeight="1" x14ac:dyDescent="0.25">
      <c r="A164" s="10"/>
    </row>
    <row r="165" spans="1:1" s="3" customFormat="1" ht="16.5" customHeight="1" x14ac:dyDescent="0.25">
      <c r="A165" s="10"/>
    </row>
    <row r="166" spans="1:1" s="3" customFormat="1" ht="18" x14ac:dyDescent="0.25">
      <c r="A166" s="10"/>
    </row>
    <row r="167" spans="1:1" s="3" customFormat="1" ht="18" x14ac:dyDescent="0.25">
      <c r="A167" s="10"/>
    </row>
    <row r="168" spans="1:1" s="3" customFormat="1" ht="18" x14ac:dyDescent="0.25">
      <c r="A168" s="10"/>
    </row>
    <row r="169" spans="1:1" s="3" customFormat="1" ht="18" x14ac:dyDescent="0.25">
      <c r="A169" s="10"/>
    </row>
    <row r="170" spans="1:1" s="3" customFormat="1" ht="18" x14ac:dyDescent="0.25">
      <c r="A170" s="10"/>
    </row>
    <row r="171" spans="1:1" s="3" customFormat="1" ht="18" x14ac:dyDescent="0.25">
      <c r="A171" s="10"/>
    </row>
    <row r="172" spans="1:1" s="3" customFormat="1" ht="18" x14ac:dyDescent="0.25">
      <c r="A172" s="10"/>
    </row>
    <row r="173" spans="1:1" s="3" customFormat="1" ht="18" x14ac:dyDescent="0.25">
      <c r="A173" s="10"/>
    </row>
    <row r="174" spans="1:1" s="3" customFormat="1" ht="18" x14ac:dyDescent="0.25">
      <c r="A174" s="10"/>
    </row>
    <row r="175" spans="1:1" s="3" customFormat="1" ht="18" x14ac:dyDescent="0.25">
      <c r="A175" s="10"/>
    </row>
    <row r="176" spans="1:1" s="3" customFormat="1" ht="18" x14ac:dyDescent="0.25">
      <c r="A176" s="10"/>
    </row>
    <row r="177" spans="1:1" s="3" customFormat="1" ht="18" x14ac:dyDescent="0.25">
      <c r="A177" s="10"/>
    </row>
    <row r="178" spans="1:1" s="3" customFormat="1" ht="18" x14ac:dyDescent="0.25">
      <c r="A178" s="10"/>
    </row>
    <row r="179" spans="1:1" s="3" customFormat="1" ht="18" x14ac:dyDescent="0.25">
      <c r="A179" s="10"/>
    </row>
    <row r="180" spans="1:1" s="3" customFormat="1" ht="18" x14ac:dyDescent="0.25">
      <c r="A180" s="10"/>
    </row>
    <row r="181" spans="1:1" s="3" customFormat="1" ht="18" x14ac:dyDescent="0.25">
      <c r="A181" s="10"/>
    </row>
    <row r="182" spans="1:1" s="3" customFormat="1" ht="18" x14ac:dyDescent="0.25">
      <c r="A182" s="10"/>
    </row>
    <row r="183" spans="1:1" s="3" customFormat="1" ht="18" x14ac:dyDescent="0.25">
      <c r="A183" s="10"/>
    </row>
    <row r="184" spans="1:1" s="3" customFormat="1" ht="18" x14ac:dyDescent="0.25">
      <c r="A184" s="10"/>
    </row>
    <row r="185" spans="1:1" s="3" customFormat="1" ht="18" x14ac:dyDescent="0.25">
      <c r="A185" s="10"/>
    </row>
    <row r="186" spans="1:1" s="3" customFormat="1" ht="18" x14ac:dyDescent="0.25">
      <c r="A186" s="10"/>
    </row>
    <row r="187" spans="1:1" s="3" customFormat="1" ht="18" x14ac:dyDescent="0.25">
      <c r="A187" s="10"/>
    </row>
    <row r="188" spans="1:1" s="3" customFormat="1" ht="18" x14ac:dyDescent="0.25">
      <c r="A188" s="10"/>
    </row>
    <row r="189" spans="1:1" s="3" customFormat="1" ht="18" x14ac:dyDescent="0.25">
      <c r="A189" s="10"/>
    </row>
    <row r="190" spans="1:1" s="3" customFormat="1" ht="18" x14ac:dyDescent="0.25">
      <c r="A190" s="10"/>
    </row>
    <row r="191" spans="1:1" s="3" customFormat="1" ht="18" x14ac:dyDescent="0.25">
      <c r="A191" s="10"/>
    </row>
    <row r="192" spans="1:1" s="3" customFormat="1" ht="18" x14ac:dyDescent="0.25">
      <c r="A192" s="10"/>
    </row>
    <row r="193" spans="1:1" s="3" customFormat="1" ht="18" x14ac:dyDescent="0.25">
      <c r="A193" s="10"/>
    </row>
    <row r="194" spans="1:1" s="3" customFormat="1" ht="18" x14ac:dyDescent="0.25">
      <c r="A194" s="10"/>
    </row>
    <row r="195" spans="1:1" s="3" customFormat="1" ht="18" x14ac:dyDescent="0.25">
      <c r="A195" s="10"/>
    </row>
    <row r="196" spans="1:1" s="3" customFormat="1" ht="18" x14ac:dyDescent="0.25">
      <c r="A196" s="10"/>
    </row>
    <row r="197" spans="1:1" s="3" customFormat="1" ht="18" x14ac:dyDescent="0.25">
      <c r="A197" s="10"/>
    </row>
    <row r="198" spans="1:1" s="3" customFormat="1" ht="18" x14ac:dyDescent="0.25">
      <c r="A198" s="10"/>
    </row>
    <row r="199" spans="1:1" s="3" customFormat="1" ht="18" x14ac:dyDescent="0.25">
      <c r="A199" s="10"/>
    </row>
    <row r="200" spans="1:1" s="3" customFormat="1" ht="18" x14ac:dyDescent="0.25">
      <c r="A200" s="20" t="s">
        <v>116</v>
      </c>
    </row>
    <row r="201" spans="1:1" s="3" customFormat="1" ht="25.5" customHeight="1" x14ac:dyDescent="0.25">
      <c r="A201" s="13" t="s">
        <v>308</v>
      </c>
    </row>
    <row r="202" spans="1:1" s="3" customFormat="1" ht="39.75" customHeight="1" x14ac:dyDescent="0.25">
      <c r="A202" s="76" t="s">
        <v>365</v>
      </c>
    </row>
    <row r="203" spans="1:1" s="3" customFormat="1" ht="18" x14ac:dyDescent="0.25">
      <c r="A203" s="19"/>
    </row>
    <row r="204" spans="1:1" s="3" customFormat="1" ht="18" x14ac:dyDescent="0.25">
      <c r="A204" s="19"/>
    </row>
    <row r="205" spans="1:1" s="3" customFormat="1" ht="18" x14ac:dyDescent="0.25">
      <c r="A205" s="19"/>
    </row>
    <row r="206" spans="1:1" s="3" customFormat="1" ht="18" x14ac:dyDescent="0.25">
      <c r="A206" s="19"/>
    </row>
    <row r="207" spans="1:1" s="3" customFormat="1" ht="18" x14ac:dyDescent="0.25">
      <c r="A207" s="19"/>
    </row>
    <row r="208" spans="1:1" s="3" customFormat="1" ht="18" x14ac:dyDescent="0.25">
      <c r="A208" s="19"/>
    </row>
    <row r="209" spans="1:1" s="3" customFormat="1" ht="18" x14ac:dyDescent="0.25">
      <c r="A209" s="19"/>
    </row>
    <row r="210" spans="1:1" s="3" customFormat="1" ht="18" x14ac:dyDescent="0.25">
      <c r="A210" s="19"/>
    </row>
    <row r="211" spans="1:1" s="3" customFormat="1" ht="18" x14ac:dyDescent="0.25">
      <c r="A211" s="19"/>
    </row>
    <row r="212" spans="1:1" s="3" customFormat="1" ht="18" x14ac:dyDescent="0.25">
      <c r="A212" s="19"/>
    </row>
    <row r="213" spans="1:1" s="3" customFormat="1" ht="18" x14ac:dyDescent="0.25">
      <c r="A213" s="19"/>
    </row>
    <row r="214" spans="1:1" s="3" customFormat="1" ht="18" x14ac:dyDescent="0.25">
      <c r="A214" s="19"/>
    </row>
    <row r="215" spans="1:1" s="3" customFormat="1" ht="18" x14ac:dyDescent="0.25">
      <c r="A215" s="19"/>
    </row>
    <row r="216" spans="1:1" s="3" customFormat="1" ht="18" x14ac:dyDescent="0.25">
      <c r="A216" s="19"/>
    </row>
    <row r="217" spans="1:1" s="3" customFormat="1" ht="18" x14ac:dyDescent="0.25">
      <c r="A217" s="19"/>
    </row>
    <row r="218" spans="1:1" s="3" customFormat="1" ht="18" x14ac:dyDescent="0.25">
      <c r="A218" s="19"/>
    </row>
    <row r="219" spans="1:1" s="3" customFormat="1" ht="18" x14ac:dyDescent="0.25">
      <c r="A219" s="19"/>
    </row>
    <row r="220" spans="1:1" s="3" customFormat="1" ht="18" x14ac:dyDescent="0.25">
      <c r="A220" s="19"/>
    </row>
    <row r="221" spans="1:1" s="3" customFormat="1" ht="18" x14ac:dyDescent="0.25">
      <c r="A221" s="19"/>
    </row>
    <row r="222" spans="1:1" s="3" customFormat="1" ht="18" x14ac:dyDescent="0.25">
      <c r="A222" s="13" t="s">
        <v>246</v>
      </c>
    </row>
    <row r="223" spans="1:1" s="3" customFormat="1" ht="18" x14ac:dyDescent="0.25">
      <c r="A223" s="13"/>
    </row>
    <row r="224" spans="1:1" s="3" customFormat="1" ht="18" x14ac:dyDescent="0.25">
      <c r="A224" s="13"/>
    </row>
    <row r="225" spans="1:1" s="3" customFormat="1" ht="18" x14ac:dyDescent="0.25">
      <c r="A225" s="13"/>
    </row>
    <row r="226" spans="1:1" s="3" customFormat="1" ht="18" x14ac:dyDescent="0.25">
      <c r="A226" s="13"/>
    </row>
    <row r="227" spans="1:1" s="3" customFormat="1" ht="18" x14ac:dyDescent="0.25">
      <c r="A227" s="13"/>
    </row>
    <row r="228" spans="1:1" s="3" customFormat="1" ht="18" x14ac:dyDescent="0.25">
      <c r="A228" s="13"/>
    </row>
    <row r="229" spans="1:1" s="3" customFormat="1" ht="18" x14ac:dyDescent="0.25">
      <c r="A229" s="13"/>
    </row>
    <row r="230" spans="1:1" s="3" customFormat="1" ht="18" x14ac:dyDescent="0.25">
      <c r="A230" s="13"/>
    </row>
    <row r="231" spans="1:1" s="3" customFormat="1" ht="18" x14ac:dyDescent="0.25">
      <c r="A231" s="13"/>
    </row>
    <row r="232" spans="1:1" s="3" customFormat="1" ht="18" x14ac:dyDescent="0.25">
      <c r="A232" s="19"/>
    </row>
    <row r="233" spans="1:1" s="3" customFormat="1" ht="22.5" x14ac:dyDescent="0.25">
      <c r="A233" s="21" t="s">
        <v>101</v>
      </c>
    </row>
    <row r="234" spans="1:1" s="3" customFormat="1" ht="18" x14ac:dyDescent="0.25">
      <c r="A234" s="10"/>
    </row>
    <row r="235" spans="1:1" s="3" customFormat="1" ht="18" x14ac:dyDescent="0.25">
      <c r="A235" s="10"/>
    </row>
    <row r="236" spans="1:1" s="3" customFormat="1" ht="18" x14ac:dyDescent="0.25">
      <c r="A236" s="10"/>
    </row>
    <row r="237" spans="1:1" s="3" customFormat="1" ht="18" x14ac:dyDescent="0.25">
      <c r="A237" s="22" t="s">
        <v>310</v>
      </c>
    </row>
    <row r="238" spans="1:1" s="3" customFormat="1" x14ac:dyDescent="0.25">
      <c r="A238" s="99"/>
    </row>
    <row r="239" spans="1:1" s="3" customFormat="1" x14ac:dyDescent="0.25">
      <c r="A239" s="99"/>
    </row>
    <row r="240" spans="1:1" s="3" customFormat="1" x14ac:dyDescent="0.25">
      <c r="A240" s="99"/>
    </row>
    <row r="241" spans="1:1" s="3" customFormat="1" x14ac:dyDescent="0.25">
      <c r="A241" s="99"/>
    </row>
    <row r="242" spans="1:1" s="3" customFormat="1" x14ac:dyDescent="0.25">
      <c r="A242" s="99"/>
    </row>
    <row r="243" spans="1:1" s="3" customFormat="1" x14ac:dyDescent="0.25">
      <c r="A243" s="99"/>
    </row>
    <row r="244" spans="1:1" s="3" customFormat="1" x14ac:dyDescent="0.25">
      <c r="A244" s="99"/>
    </row>
    <row r="245" spans="1:1" s="3" customFormat="1" x14ac:dyDescent="0.25">
      <c r="A245" s="99"/>
    </row>
    <row r="246" spans="1:1" s="3" customFormat="1" x14ac:dyDescent="0.25">
      <c r="A246" s="99"/>
    </row>
    <row r="247" spans="1:1" s="3" customFormat="1" x14ac:dyDescent="0.25">
      <c r="A247" s="99"/>
    </row>
    <row r="248" spans="1:1" s="3" customFormat="1" x14ac:dyDescent="0.25">
      <c r="A248" s="99"/>
    </row>
    <row r="249" spans="1:1" s="3" customFormat="1" x14ac:dyDescent="0.25">
      <c r="A249" s="99"/>
    </row>
    <row r="250" spans="1:1" s="3" customFormat="1" x14ac:dyDescent="0.25">
      <c r="A250" s="99"/>
    </row>
    <row r="251" spans="1:1" s="3" customFormat="1" x14ac:dyDescent="0.25">
      <c r="A251" s="99"/>
    </row>
    <row r="252" spans="1:1" s="3" customFormat="1" x14ac:dyDescent="0.25">
      <c r="A252" s="99"/>
    </row>
    <row r="253" spans="1:1" s="3" customFormat="1" x14ac:dyDescent="0.25">
      <c r="A253" s="99"/>
    </row>
    <row r="254" spans="1:1" s="3" customFormat="1" x14ac:dyDescent="0.25">
      <c r="A254" s="99"/>
    </row>
    <row r="255" spans="1:1" s="3" customFormat="1" x14ac:dyDescent="0.25">
      <c r="A255" s="99"/>
    </row>
    <row r="256" spans="1:1" s="3" customFormat="1" x14ac:dyDescent="0.25">
      <c r="A256" s="99"/>
    </row>
    <row r="257" spans="1:1" s="3" customFormat="1" x14ac:dyDescent="0.25">
      <c r="A257" s="99"/>
    </row>
    <row r="258" spans="1:1" s="3" customFormat="1" x14ac:dyDescent="0.25">
      <c r="A258" s="99"/>
    </row>
    <row r="259" spans="1:1" s="3" customFormat="1" ht="15.75" thickBot="1" x14ac:dyDescent="0.3">
      <c r="A259" s="101"/>
    </row>
    <row r="260" spans="1:1" s="3" customFormat="1" x14ac:dyDescent="0.25"/>
    <row r="261" spans="1:1" s="3" customFormat="1" x14ac:dyDescent="0.25"/>
    <row r="262" spans="1:1" s="3" customFormat="1" x14ac:dyDescent="0.25"/>
    <row r="263" spans="1:1" s="3" customFormat="1" x14ac:dyDescent="0.25"/>
    <row r="264" spans="1:1" s="3" customFormat="1" x14ac:dyDescent="0.25"/>
    <row r="265" spans="1:1" s="3" customFormat="1" x14ac:dyDescent="0.25"/>
    <row r="266" spans="1:1" s="3" customFormat="1" x14ac:dyDescent="0.25"/>
    <row r="267" spans="1:1" s="3" customFormat="1" x14ac:dyDescent="0.25"/>
    <row r="268" spans="1:1" s="3" customFormat="1" x14ac:dyDescent="0.25"/>
    <row r="269" spans="1:1" s="3" customFormat="1" x14ac:dyDescent="0.25"/>
    <row r="270" spans="1:1" s="3" customFormat="1" x14ac:dyDescent="0.25"/>
    <row r="271" spans="1:1" s="3" customFormat="1" x14ac:dyDescent="0.25"/>
    <row r="272" spans="1:1" s="3" customFormat="1" x14ac:dyDescent="0.25"/>
    <row r="273" s="3" customFormat="1" x14ac:dyDescent="0.25"/>
    <row r="274" s="3" customFormat="1" x14ac:dyDescent="0.25"/>
    <row r="275" s="3" customFormat="1" x14ac:dyDescent="0.25"/>
    <row r="276" s="3" customFormat="1" x14ac:dyDescent="0.25"/>
    <row r="277" s="3" customFormat="1" x14ac:dyDescent="0.25"/>
    <row r="278" s="3" customFormat="1" x14ac:dyDescent="0.25"/>
    <row r="279" s="3" customFormat="1" x14ac:dyDescent="0.25"/>
    <row r="280" s="3" customFormat="1" x14ac:dyDescent="0.25"/>
    <row r="281" s="3" customFormat="1" x14ac:dyDescent="0.25"/>
    <row r="282" s="3" customFormat="1" x14ac:dyDescent="0.25"/>
    <row r="283" s="3" customFormat="1" x14ac:dyDescent="0.25"/>
    <row r="284" s="3" customFormat="1" x14ac:dyDescent="0.25"/>
    <row r="285" s="3" customFormat="1" x14ac:dyDescent="0.25"/>
    <row r="286" s="3" customFormat="1" x14ac:dyDescent="0.25"/>
    <row r="287" s="3" customFormat="1" x14ac:dyDescent="0.25"/>
    <row r="288" s="3" customFormat="1" x14ac:dyDescent="0.25"/>
    <row r="289" s="3" customFormat="1" x14ac:dyDescent="0.25"/>
    <row r="290" s="3" customFormat="1" x14ac:dyDescent="0.25"/>
    <row r="291" s="3" customFormat="1" x14ac:dyDescent="0.25"/>
    <row r="292" s="3" customFormat="1" x14ac:dyDescent="0.25"/>
    <row r="293" s="3" customFormat="1" x14ac:dyDescent="0.25"/>
    <row r="294" s="3" customFormat="1" x14ac:dyDescent="0.25"/>
    <row r="295" s="3" customFormat="1" x14ac:dyDescent="0.25"/>
    <row r="296" s="3" customFormat="1" x14ac:dyDescent="0.25"/>
    <row r="297" s="3" customFormat="1" x14ac:dyDescent="0.25"/>
    <row r="298" s="3" customFormat="1" x14ac:dyDescent="0.25"/>
    <row r="299" s="3" customFormat="1" x14ac:dyDescent="0.25"/>
    <row r="300" s="3" customFormat="1" x14ac:dyDescent="0.25"/>
    <row r="301" s="3" customFormat="1" x14ac:dyDescent="0.25"/>
    <row r="302" s="3" customFormat="1" x14ac:dyDescent="0.25"/>
    <row r="303" s="3" customFormat="1" x14ac:dyDescent="0.25"/>
    <row r="304" s="3" customFormat="1" x14ac:dyDescent="0.25"/>
    <row r="305" s="3" customFormat="1" x14ac:dyDescent="0.25"/>
    <row r="306" s="3" customFormat="1" x14ac:dyDescent="0.25"/>
    <row r="307" s="3" customFormat="1" x14ac:dyDescent="0.25"/>
    <row r="308" s="3" customFormat="1" x14ac:dyDescent="0.25"/>
    <row r="309" s="3" customFormat="1" x14ac:dyDescent="0.25"/>
    <row r="310" s="3" customFormat="1" x14ac:dyDescent="0.25"/>
    <row r="311" s="3" customFormat="1" x14ac:dyDescent="0.25"/>
    <row r="312" s="3" customFormat="1" x14ac:dyDescent="0.25"/>
    <row r="313" s="3" customFormat="1" x14ac:dyDescent="0.25"/>
    <row r="314" s="3" customFormat="1" x14ac:dyDescent="0.25"/>
    <row r="315" s="3" customFormat="1" x14ac:dyDescent="0.25"/>
    <row r="316" s="3" customFormat="1" x14ac:dyDescent="0.25"/>
    <row r="317" s="3" customFormat="1" x14ac:dyDescent="0.25"/>
    <row r="318" s="3" customFormat="1" x14ac:dyDescent="0.25"/>
    <row r="319" s="3" customFormat="1" x14ac:dyDescent="0.25"/>
    <row r="320" s="3" customFormat="1" x14ac:dyDescent="0.25"/>
    <row r="321" s="3" customFormat="1" x14ac:dyDescent="0.25"/>
    <row r="322" s="3" customFormat="1" x14ac:dyDescent="0.25"/>
    <row r="323" s="3" customFormat="1" x14ac:dyDescent="0.25"/>
  </sheetData>
  <sheetProtection algorithmName="SHA-512" hashValue="yNhGpz5e5so1G3dzqyOaUuoyfHUHlH0UXViOdLDNWy7Jnh/5VheKculedapiKq+GyQylbSK4Q73HDvgt0Aux7w==" saltValue="OUQUNwmPk3OTdvpblmo9lQ==" spinCount="100000" sheet="1" objects="1" scenarios="1"/>
  <hyperlinks>
    <hyperlink ref="A146" r:id="rId1" xr:uid="{00000000-0004-0000-0000-000000000000}"/>
  </hyperlinks>
  <pageMargins left="0.7" right="0.7" top="0.75" bottom="0.75" header="0.3" footer="0.3"/>
  <pageSetup scale="56"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3:M51"/>
  <sheetViews>
    <sheetView tabSelected="1" zoomScale="89" zoomScaleNormal="89" workbookViewId="0">
      <selection activeCell="P22" sqref="P22"/>
    </sheetView>
  </sheetViews>
  <sheetFormatPr baseColWidth="10" defaultRowHeight="15" x14ac:dyDescent="0.25"/>
  <cols>
    <col min="1" max="1" width="3.7109375" style="24" customWidth="1"/>
    <col min="2" max="2" width="32.85546875" style="24" customWidth="1"/>
    <col min="3" max="3" width="9.85546875" style="24" customWidth="1"/>
    <col min="4" max="4" width="8.28515625" style="24" customWidth="1"/>
    <col min="5" max="7" width="9.85546875" style="24" customWidth="1"/>
    <col min="8" max="8" width="4.28515625" style="24" customWidth="1"/>
    <col min="9" max="9" width="0.5703125" style="24" customWidth="1"/>
    <col min="10" max="11" width="9.85546875" style="24" customWidth="1"/>
    <col min="12" max="12" width="20.28515625" style="24" customWidth="1"/>
    <col min="13" max="13" width="6.42578125" style="24" customWidth="1"/>
    <col min="14" max="16" width="4.5703125" style="24" customWidth="1"/>
    <col min="17" max="16384" width="11.42578125" style="24"/>
  </cols>
  <sheetData>
    <row r="3" spans="1:13" x14ac:dyDescent="0.25">
      <c r="A3" s="33"/>
      <c r="B3" s="33"/>
      <c r="C3" s="33"/>
      <c r="D3" s="33"/>
      <c r="E3" s="33"/>
      <c r="F3" s="33"/>
      <c r="G3" s="33"/>
      <c r="H3" s="33"/>
      <c r="I3" s="33"/>
      <c r="J3" s="33"/>
      <c r="K3" s="33"/>
      <c r="L3" s="33"/>
    </row>
    <row r="4" spans="1:13" x14ac:dyDescent="0.25">
      <c r="A4" s="33"/>
      <c r="B4" s="33"/>
      <c r="C4" s="33"/>
      <c r="D4" s="33"/>
      <c r="E4" s="33"/>
      <c r="F4" s="33"/>
      <c r="G4" s="33"/>
      <c r="H4" s="33"/>
      <c r="I4" s="33"/>
      <c r="J4" s="33"/>
      <c r="K4" s="33"/>
      <c r="L4" s="33"/>
    </row>
    <row r="5" spans="1:13" x14ac:dyDescent="0.25">
      <c r="A5" s="33"/>
      <c r="B5" s="33"/>
      <c r="C5" s="33"/>
      <c r="D5" s="33"/>
      <c r="E5" s="33"/>
      <c r="F5" s="33"/>
      <c r="G5" s="33"/>
      <c r="H5" s="33"/>
      <c r="I5" s="33"/>
      <c r="J5" s="33"/>
      <c r="K5" s="33"/>
      <c r="L5" s="33"/>
    </row>
    <row r="6" spans="1:13" x14ac:dyDescent="0.25">
      <c r="A6" s="33"/>
      <c r="B6" s="33"/>
      <c r="C6" s="33"/>
      <c r="D6" s="33"/>
      <c r="E6" s="33"/>
      <c r="F6" s="33"/>
      <c r="G6" s="33"/>
      <c r="H6" s="33"/>
      <c r="I6" s="33"/>
      <c r="J6" s="33"/>
      <c r="K6" s="33"/>
      <c r="L6" s="33"/>
    </row>
    <row r="7" spans="1:13" x14ac:dyDescent="0.25">
      <c r="A7" s="33"/>
      <c r="B7" s="33"/>
      <c r="C7" s="33"/>
      <c r="D7" s="33"/>
      <c r="E7" s="33"/>
      <c r="F7" s="33"/>
      <c r="G7" s="33"/>
      <c r="H7" s="33"/>
      <c r="I7" s="33"/>
      <c r="J7" s="33"/>
      <c r="K7" s="33"/>
      <c r="L7" s="33"/>
    </row>
    <row r="8" spans="1:13" x14ac:dyDescent="0.25">
      <c r="A8" s="33"/>
      <c r="B8" s="33"/>
      <c r="C8" s="33"/>
      <c r="D8" s="33"/>
      <c r="E8" s="33"/>
      <c r="F8" s="33"/>
      <c r="G8" s="33"/>
      <c r="H8" s="33"/>
      <c r="I8" s="33"/>
      <c r="J8" s="33"/>
      <c r="K8" s="33"/>
      <c r="L8" s="33"/>
    </row>
    <row r="9" spans="1:13" x14ac:dyDescent="0.25">
      <c r="A9" s="33"/>
      <c r="B9" s="33"/>
      <c r="C9" s="33"/>
      <c r="D9" s="33"/>
      <c r="E9" s="33"/>
      <c r="F9" s="33"/>
      <c r="G9" s="33"/>
      <c r="H9" s="33"/>
      <c r="I9" s="33"/>
      <c r="J9" s="33"/>
      <c r="K9" s="33"/>
      <c r="L9" s="33"/>
    </row>
    <row r="10" spans="1:13" x14ac:dyDescent="0.25">
      <c r="A10" s="33"/>
      <c r="B10" s="33"/>
      <c r="C10" s="33"/>
      <c r="D10" s="33"/>
      <c r="E10" s="33"/>
      <c r="F10" s="33"/>
      <c r="G10" s="33"/>
      <c r="H10" s="33"/>
      <c r="I10" s="33"/>
      <c r="J10" s="33"/>
      <c r="K10" s="33"/>
      <c r="L10" s="33"/>
    </row>
    <row r="11" spans="1:13" x14ac:dyDescent="0.25">
      <c r="A11" s="33"/>
      <c r="B11" s="33"/>
      <c r="C11" s="33"/>
      <c r="D11" s="33"/>
      <c r="E11" s="33"/>
      <c r="F11" s="33"/>
      <c r="G11" s="33"/>
      <c r="H11" s="33"/>
      <c r="I11" s="33"/>
      <c r="J11" s="33"/>
      <c r="K11" s="33"/>
      <c r="L11" s="33"/>
    </row>
    <row r="12" spans="1:13" x14ac:dyDescent="0.25">
      <c r="A12" s="33"/>
      <c r="B12" s="33"/>
      <c r="C12" s="33"/>
      <c r="D12" s="33"/>
      <c r="E12" s="33"/>
      <c r="F12" s="33"/>
      <c r="G12" s="33"/>
      <c r="H12" s="33"/>
      <c r="I12" s="33"/>
      <c r="J12" s="33"/>
      <c r="K12" s="33"/>
      <c r="L12" s="33"/>
    </row>
    <row r="13" spans="1:13" x14ac:dyDescent="0.25">
      <c r="A13" s="33"/>
      <c r="B13" s="33"/>
      <c r="C13" s="33"/>
      <c r="D13" s="33"/>
      <c r="E13" s="33"/>
      <c r="F13" s="33"/>
      <c r="G13" s="33"/>
      <c r="H13" s="33"/>
      <c r="I13" s="33"/>
      <c r="J13" s="33"/>
      <c r="K13" s="33"/>
      <c r="L13" s="33"/>
    </row>
    <row r="14" spans="1:13" x14ac:dyDescent="0.25">
      <c r="A14" s="33"/>
      <c r="B14" s="33"/>
      <c r="C14" s="33"/>
      <c r="D14" s="33"/>
      <c r="E14" s="33"/>
      <c r="F14" s="33"/>
      <c r="G14" s="33"/>
      <c r="H14" s="33"/>
      <c r="I14" s="33"/>
      <c r="J14" s="33"/>
      <c r="K14" s="33"/>
      <c r="L14" s="33"/>
    </row>
    <row r="15" spans="1:13" ht="18.75" customHeight="1" x14ac:dyDescent="0.25">
      <c r="A15" s="33"/>
      <c r="B15" s="224" t="s">
        <v>64</v>
      </c>
      <c r="C15" s="224"/>
      <c r="D15" s="224"/>
      <c r="E15" s="224"/>
      <c r="F15" s="224"/>
      <c r="G15" s="224"/>
      <c r="H15" s="224"/>
      <c r="I15" s="224"/>
      <c r="J15" s="224"/>
      <c r="K15" s="224"/>
      <c r="L15" s="224"/>
      <c r="M15" s="23"/>
    </row>
    <row r="16" spans="1:13" ht="18.75" customHeight="1" x14ac:dyDescent="0.25">
      <c r="A16" s="33"/>
      <c r="B16" s="224" t="s">
        <v>312</v>
      </c>
      <c r="C16" s="224"/>
      <c r="D16" s="224"/>
      <c r="E16" s="224"/>
      <c r="F16" s="224"/>
      <c r="G16" s="224"/>
      <c r="H16" s="224"/>
      <c r="I16" s="224"/>
      <c r="J16" s="224"/>
      <c r="K16" s="224"/>
      <c r="L16" s="224"/>
      <c r="M16" s="23"/>
    </row>
    <row r="17" spans="1:13" ht="18.75" customHeight="1" x14ac:dyDescent="0.25">
      <c r="A17" s="33"/>
      <c r="B17" s="224" t="s">
        <v>313</v>
      </c>
      <c r="C17" s="224"/>
      <c r="D17" s="224"/>
      <c r="E17" s="224"/>
      <c r="F17" s="224"/>
      <c r="G17" s="224"/>
      <c r="H17" s="224"/>
      <c r="I17" s="224"/>
      <c r="J17" s="224"/>
      <c r="K17" s="224"/>
      <c r="L17" s="224"/>
      <c r="M17" s="23"/>
    </row>
    <row r="18" spans="1:13" ht="18.75" customHeight="1" x14ac:dyDescent="0.25">
      <c r="A18" s="33"/>
      <c r="B18" s="224"/>
      <c r="C18" s="224"/>
      <c r="D18" s="224"/>
      <c r="E18" s="224"/>
      <c r="F18" s="224"/>
      <c r="G18" s="224"/>
      <c r="H18" s="224"/>
      <c r="I18" s="224"/>
      <c r="J18" s="224"/>
      <c r="K18" s="224"/>
      <c r="L18" s="224"/>
      <c r="M18" s="23"/>
    </row>
    <row r="19" spans="1:13" ht="18.75" customHeight="1" thickBot="1" x14ac:dyDescent="0.3">
      <c r="A19" s="33"/>
      <c r="B19" s="31"/>
      <c r="C19" s="31"/>
      <c r="D19" s="31"/>
      <c r="E19" s="31"/>
      <c r="F19" s="31"/>
      <c r="G19" s="31"/>
      <c r="H19" s="31"/>
      <c r="I19" s="31"/>
      <c r="J19" s="31"/>
      <c r="K19" s="31"/>
      <c r="L19" s="31"/>
      <c r="M19" s="25"/>
    </row>
    <row r="20" spans="1:13" ht="25.5" customHeight="1" thickBot="1" x14ac:dyDescent="0.3">
      <c r="B20" s="213" t="s">
        <v>27</v>
      </c>
      <c r="C20" s="250"/>
      <c r="D20" s="250"/>
      <c r="E20" s="228" t="s">
        <v>31</v>
      </c>
      <c r="F20" s="230"/>
      <c r="G20" s="250"/>
      <c r="H20" s="250"/>
      <c r="I20" s="228" t="s">
        <v>65</v>
      </c>
      <c r="J20" s="230"/>
      <c r="K20" s="248" t="s">
        <v>383</v>
      </c>
      <c r="L20" s="249"/>
    </row>
    <row r="21" spans="1:13" ht="25.5" customHeight="1" thickBot="1" x14ac:dyDescent="0.3">
      <c r="B21" s="213" t="s">
        <v>35</v>
      </c>
      <c r="C21" s="251"/>
      <c r="D21" s="251"/>
      <c r="E21" s="251"/>
      <c r="F21" s="251"/>
      <c r="G21" s="251"/>
      <c r="H21" s="251"/>
      <c r="I21" s="251"/>
      <c r="J21" s="251"/>
      <c r="K21" s="251"/>
      <c r="L21" s="252"/>
    </row>
    <row r="22" spans="1:13" ht="25.5" customHeight="1" thickBot="1" x14ac:dyDescent="0.3">
      <c r="B22" s="213" t="s">
        <v>29</v>
      </c>
      <c r="C22" s="251"/>
      <c r="D22" s="251"/>
      <c r="E22" s="251"/>
      <c r="F22" s="251"/>
      <c r="G22" s="251"/>
      <c r="H22" s="251"/>
      <c r="I22" s="251"/>
      <c r="J22" s="251"/>
      <c r="K22" s="251"/>
      <c r="L22" s="252"/>
    </row>
    <row r="23" spans="1:13" ht="25.5" customHeight="1" thickBot="1" x14ac:dyDescent="0.3">
      <c r="B23" s="213" t="s">
        <v>0</v>
      </c>
      <c r="C23" s="253"/>
      <c r="D23" s="253"/>
      <c r="E23" s="253"/>
      <c r="F23" s="253"/>
      <c r="G23" s="253"/>
      <c r="H23" s="253"/>
      <c r="I23" s="253"/>
      <c r="J23" s="253"/>
      <c r="K23" s="253"/>
      <c r="L23" s="254"/>
    </row>
    <row r="24" spans="1:13" ht="25.5" customHeight="1" thickBot="1" x14ac:dyDescent="0.3">
      <c r="A24" s="33"/>
      <c r="B24" s="34"/>
      <c r="C24" s="34"/>
      <c r="D24" s="34"/>
      <c r="E24" s="34"/>
      <c r="F24" s="34"/>
      <c r="G24" s="34"/>
      <c r="H24" s="34"/>
      <c r="I24" s="34"/>
      <c r="J24" s="34"/>
      <c r="K24" s="34"/>
      <c r="L24" s="34"/>
    </row>
    <row r="25" spans="1:13" ht="25.5" customHeight="1" thickBot="1" x14ac:dyDescent="0.35">
      <c r="B25" s="240" t="s">
        <v>30</v>
      </c>
      <c r="C25" s="241"/>
      <c r="D25" s="241"/>
      <c r="E25" s="256"/>
      <c r="F25" s="257">
        <f>SUM(INGRESOS!M2:M45)</f>
        <v>0</v>
      </c>
      <c r="G25" s="258"/>
      <c r="H25" s="258"/>
      <c r="I25" s="258"/>
      <c r="J25" s="258"/>
      <c r="K25" s="258"/>
      <c r="L25" s="259"/>
    </row>
    <row r="26" spans="1:13" ht="25.5" customHeight="1" thickBot="1" x14ac:dyDescent="0.35">
      <c r="B26" s="240" t="s">
        <v>150</v>
      </c>
      <c r="C26" s="241"/>
      <c r="D26" s="241"/>
      <c r="E26" s="256"/>
      <c r="F26" s="257">
        <f>SUM(Egresos[[Valor ]])+L35+L33</f>
        <v>0</v>
      </c>
      <c r="G26" s="258"/>
      <c r="H26" s="258"/>
      <c r="I26" s="258"/>
      <c r="J26" s="258"/>
      <c r="K26" s="258"/>
      <c r="L26" s="259"/>
    </row>
    <row r="27" spans="1:13" ht="25.5" customHeight="1" thickBot="1" x14ac:dyDescent="0.35">
      <c r="B27" s="240" t="s">
        <v>66</v>
      </c>
      <c r="C27" s="241"/>
      <c r="D27" s="241"/>
      <c r="E27" s="256"/>
      <c r="F27" s="260">
        <f>F25-F26</f>
        <v>0</v>
      </c>
      <c r="G27" s="261"/>
      <c r="H27" s="261"/>
      <c r="I27" s="261"/>
      <c r="J27" s="261"/>
      <c r="K27" s="261"/>
      <c r="L27" s="262"/>
    </row>
    <row r="28" spans="1:13" ht="15.75" thickBot="1" x14ac:dyDescent="0.3">
      <c r="B28" s="34"/>
      <c r="C28" s="34"/>
      <c r="D28" s="34"/>
      <c r="E28" s="34"/>
      <c r="F28" s="34"/>
      <c r="G28" s="34"/>
      <c r="H28" s="34"/>
      <c r="I28" s="34"/>
      <c r="J28" s="34"/>
      <c r="K28" s="34"/>
      <c r="L28" s="34"/>
    </row>
    <row r="29" spans="1:13" ht="16.5" customHeight="1" thickBot="1" x14ac:dyDescent="0.3">
      <c r="B29" s="228" t="s">
        <v>184</v>
      </c>
      <c r="C29" s="229"/>
      <c r="D29" s="229"/>
      <c r="E29" s="230"/>
      <c r="F29" s="34"/>
      <c r="G29" s="34"/>
      <c r="H29" s="34"/>
      <c r="I29" s="34"/>
      <c r="J29" s="34"/>
      <c r="K29" s="34"/>
      <c r="L29" s="34"/>
    </row>
    <row r="30" spans="1:13" ht="16.5" thickBot="1" x14ac:dyDescent="0.3">
      <c r="B30" s="43" t="s">
        <v>185</v>
      </c>
      <c r="C30" s="34"/>
      <c r="D30" s="34"/>
      <c r="E30" s="44"/>
      <c r="F30" s="63" t="s">
        <v>186</v>
      </c>
      <c r="G30" s="64">
        <v>0.05</v>
      </c>
      <c r="H30" s="231" t="s">
        <v>198</v>
      </c>
      <c r="I30" s="232"/>
      <c r="J30" s="232"/>
      <c r="K30" s="233"/>
      <c r="L30" s="60">
        <f>+F25*G30</f>
        <v>0</v>
      </c>
    </row>
    <row r="31" spans="1:13" ht="16.5" thickBot="1" x14ac:dyDescent="0.3">
      <c r="B31" s="43" t="s">
        <v>187</v>
      </c>
      <c r="C31" s="34"/>
      <c r="D31" s="34"/>
      <c r="E31" s="44"/>
      <c r="F31" s="42" t="s">
        <v>186</v>
      </c>
      <c r="G31" s="67">
        <v>0.02</v>
      </c>
      <c r="H31" s="234" t="s">
        <v>198</v>
      </c>
      <c r="I31" s="235"/>
      <c r="J31" s="235"/>
      <c r="K31" s="236"/>
      <c r="L31" s="62">
        <f>+F25*G31</f>
        <v>0</v>
      </c>
    </row>
    <row r="32" spans="1:13" ht="16.5" thickBot="1" x14ac:dyDescent="0.3">
      <c r="B32" s="45" t="s">
        <v>188</v>
      </c>
      <c r="C32" s="46"/>
      <c r="D32" s="46"/>
      <c r="E32" s="47"/>
      <c r="F32" s="65" t="s">
        <v>186</v>
      </c>
      <c r="G32" s="66">
        <v>0.02</v>
      </c>
      <c r="H32" s="237" t="s">
        <v>198</v>
      </c>
      <c r="I32" s="238"/>
      <c r="J32" s="238"/>
      <c r="K32" s="239"/>
      <c r="L32" s="61">
        <f>+F25*G32</f>
        <v>0</v>
      </c>
    </row>
    <row r="33" spans="1:12" ht="16.5" thickBot="1" x14ac:dyDescent="0.3">
      <c r="B33" s="240" t="s">
        <v>375</v>
      </c>
      <c r="C33" s="241"/>
      <c r="D33" s="241"/>
      <c r="E33" s="242"/>
      <c r="F33" s="243"/>
      <c r="G33" s="244"/>
      <c r="H33" s="244"/>
      <c r="I33" s="244"/>
      <c r="J33" s="244"/>
      <c r="K33" s="244"/>
      <c r="L33" s="68">
        <f>SUM(L30:L32)</f>
        <v>0</v>
      </c>
    </row>
    <row r="34" spans="1:12" ht="15.75" thickBot="1" x14ac:dyDescent="0.3">
      <c r="B34" s="34"/>
      <c r="C34" s="34"/>
      <c r="D34" s="34"/>
      <c r="E34" s="34"/>
      <c r="F34" s="34"/>
      <c r="G34" s="34"/>
      <c r="H34" s="34"/>
      <c r="I34" s="34"/>
      <c r="J34" s="34"/>
      <c r="K34" s="34"/>
      <c r="L34" s="34"/>
    </row>
    <row r="35" spans="1:12" ht="16.5" thickBot="1" x14ac:dyDescent="0.3">
      <c r="B35" s="225" t="s">
        <v>376</v>
      </c>
      <c r="C35" s="226"/>
      <c r="D35" s="226"/>
      <c r="E35" s="227"/>
      <c r="F35" s="245">
        <v>0.2</v>
      </c>
      <c r="G35" s="246"/>
      <c r="H35" s="246"/>
      <c r="I35" s="246"/>
      <c r="J35" s="246"/>
      <c r="K35" s="247"/>
      <c r="L35" s="68">
        <f>+F25*F35</f>
        <v>0</v>
      </c>
    </row>
    <row r="36" spans="1:12" x14ac:dyDescent="0.25">
      <c r="A36" s="33"/>
      <c r="B36" s="33"/>
      <c r="C36" s="33"/>
      <c r="D36" s="33"/>
      <c r="E36" s="33"/>
      <c r="F36" s="33"/>
      <c r="G36" s="33"/>
      <c r="H36" s="33"/>
      <c r="I36" s="33"/>
      <c r="J36" s="33"/>
      <c r="K36" s="33"/>
      <c r="L36" s="33"/>
    </row>
    <row r="37" spans="1:12" x14ac:dyDescent="0.25">
      <c r="A37" s="33"/>
      <c r="B37" s="33"/>
      <c r="C37" s="33"/>
      <c r="D37" s="33"/>
      <c r="E37" s="33"/>
      <c r="F37" s="33"/>
      <c r="G37" s="33"/>
      <c r="H37" s="33"/>
      <c r="I37" s="33"/>
      <c r="J37" s="33"/>
      <c r="K37" s="33"/>
      <c r="L37" s="33"/>
    </row>
    <row r="38" spans="1:12" x14ac:dyDescent="0.25">
      <c r="A38" s="33"/>
      <c r="B38" s="33"/>
      <c r="C38" s="33"/>
      <c r="D38" s="33"/>
      <c r="E38" s="33"/>
      <c r="F38" s="33"/>
      <c r="G38" s="33"/>
      <c r="H38" s="33"/>
      <c r="I38" s="33"/>
      <c r="J38" s="33"/>
      <c r="K38" s="33"/>
      <c r="L38" s="33"/>
    </row>
    <row r="39" spans="1:12" x14ac:dyDescent="0.25">
      <c r="A39" s="33"/>
      <c r="B39" s="33"/>
      <c r="C39" s="33"/>
      <c r="D39" s="33"/>
      <c r="E39" s="33"/>
      <c r="F39" s="33"/>
      <c r="G39" s="33"/>
      <c r="H39" s="33"/>
      <c r="I39" s="33"/>
      <c r="J39" s="33"/>
      <c r="K39" s="33"/>
      <c r="L39" s="33"/>
    </row>
    <row r="40" spans="1:12" x14ac:dyDescent="0.25">
      <c r="A40" s="33"/>
      <c r="B40" s="33"/>
      <c r="C40" s="33"/>
      <c r="D40" s="33"/>
      <c r="E40" s="33"/>
      <c r="F40" s="33"/>
      <c r="G40" s="33"/>
      <c r="H40" s="33"/>
      <c r="I40" s="33"/>
      <c r="J40" s="33"/>
      <c r="K40" s="33"/>
      <c r="L40" s="33"/>
    </row>
    <row r="41" spans="1:12" x14ac:dyDescent="0.25">
      <c r="A41" s="33"/>
      <c r="B41" s="33"/>
      <c r="C41" s="33"/>
      <c r="D41" s="33"/>
      <c r="E41" s="33"/>
      <c r="F41" s="33"/>
      <c r="G41" s="33"/>
      <c r="H41" s="33"/>
      <c r="I41" s="33"/>
      <c r="J41" s="33"/>
      <c r="K41" s="33"/>
      <c r="L41" s="33"/>
    </row>
    <row r="42" spans="1:12" x14ac:dyDescent="0.25">
      <c r="A42" s="33"/>
      <c r="B42" s="33"/>
      <c r="C42" s="33"/>
      <c r="D42" s="33"/>
      <c r="E42" s="33"/>
      <c r="F42" s="33"/>
      <c r="G42" s="33"/>
      <c r="H42" s="33"/>
      <c r="I42" s="33"/>
      <c r="J42" s="33"/>
      <c r="K42" s="33"/>
      <c r="L42" s="33"/>
    </row>
    <row r="43" spans="1:12" x14ac:dyDescent="0.25">
      <c r="A43" s="33"/>
      <c r="B43" s="33"/>
      <c r="C43" s="33"/>
      <c r="D43" s="33"/>
      <c r="E43" s="33"/>
      <c r="F43" s="33"/>
      <c r="G43" s="33"/>
      <c r="H43" s="33"/>
      <c r="I43" s="33"/>
      <c r="J43" s="33"/>
      <c r="K43" s="33"/>
      <c r="L43" s="33"/>
    </row>
    <row r="44" spans="1:12" x14ac:dyDescent="0.25">
      <c r="A44" s="33"/>
      <c r="B44" s="255" t="s">
        <v>311</v>
      </c>
      <c r="C44" s="255"/>
      <c r="D44" s="98"/>
      <c r="E44" s="98"/>
      <c r="F44" s="255" t="s">
        <v>315</v>
      </c>
      <c r="G44" s="255"/>
      <c r="H44" s="255"/>
      <c r="I44" s="255"/>
      <c r="J44" s="255"/>
      <c r="K44" s="255"/>
      <c r="L44" s="255"/>
    </row>
    <row r="45" spans="1:12" x14ac:dyDescent="0.25">
      <c r="A45" s="33"/>
      <c r="B45" s="255" t="s">
        <v>314</v>
      </c>
      <c r="C45" s="255"/>
      <c r="D45" s="98"/>
      <c r="E45" s="98"/>
      <c r="F45" s="255" t="s">
        <v>294</v>
      </c>
      <c r="G45" s="255"/>
      <c r="H45" s="255"/>
      <c r="I45" s="255"/>
      <c r="J45" s="255"/>
      <c r="K45" s="255"/>
      <c r="L45" s="255"/>
    </row>
    <row r="46" spans="1:12" x14ac:dyDescent="0.25">
      <c r="A46" s="33"/>
      <c r="B46" s="33"/>
      <c r="C46" s="33"/>
      <c r="D46" s="33"/>
      <c r="E46" s="33"/>
      <c r="F46" s="33"/>
      <c r="G46" s="33"/>
      <c r="H46" s="33"/>
      <c r="I46" s="33"/>
      <c r="J46" s="33"/>
      <c r="K46" s="33"/>
      <c r="L46" s="33"/>
    </row>
    <row r="47" spans="1:12" x14ac:dyDescent="0.25">
      <c r="A47" s="33"/>
      <c r="B47" s="33"/>
      <c r="C47" s="33"/>
      <c r="D47" s="33"/>
      <c r="E47" s="33"/>
      <c r="F47" s="33"/>
      <c r="G47" s="33"/>
      <c r="H47" s="33"/>
      <c r="I47" s="33"/>
      <c r="J47" s="33"/>
      <c r="K47" s="33"/>
      <c r="L47" s="33"/>
    </row>
    <row r="48" spans="1:12" x14ac:dyDescent="0.25">
      <c r="A48" s="33"/>
      <c r="B48" s="33"/>
      <c r="C48" s="33"/>
      <c r="D48" s="33"/>
      <c r="E48" s="33"/>
      <c r="F48" s="33"/>
      <c r="G48" s="33"/>
      <c r="H48" s="33"/>
      <c r="I48" s="33"/>
      <c r="J48" s="33"/>
      <c r="K48" s="33"/>
      <c r="L48" s="33"/>
    </row>
    <row r="49" spans="1:12" x14ac:dyDescent="0.25">
      <c r="A49" s="33"/>
      <c r="B49" s="33"/>
      <c r="C49" s="33"/>
      <c r="D49" s="33"/>
      <c r="E49" s="33"/>
      <c r="F49" s="33"/>
      <c r="G49" s="33"/>
      <c r="H49" s="33"/>
      <c r="I49" s="33"/>
      <c r="J49" s="33"/>
      <c r="K49" s="33"/>
      <c r="L49" s="33"/>
    </row>
    <row r="50" spans="1:12" x14ac:dyDescent="0.25">
      <c r="A50" s="33"/>
      <c r="B50" s="33"/>
      <c r="C50" s="33"/>
      <c r="D50" s="33"/>
      <c r="E50" s="33"/>
      <c r="F50" s="33"/>
      <c r="G50" s="33"/>
      <c r="H50" s="33"/>
      <c r="I50" s="33"/>
      <c r="J50" s="33"/>
      <c r="K50" s="33"/>
      <c r="L50" s="33"/>
    </row>
    <row r="51" spans="1:12" x14ac:dyDescent="0.25">
      <c r="A51" s="33"/>
      <c r="B51" s="33"/>
      <c r="C51" s="33"/>
      <c r="D51" s="33"/>
      <c r="E51" s="33"/>
      <c r="F51" s="33"/>
      <c r="G51" s="33"/>
      <c r="H51" s="33"/>
      <c r="I51" s="33"/>
      <c r="J51" s="33"/>
      <c r="K51" s="33"/>
      <c r="L51" s="33"/>
    </row>
  </sheetData>
  <sheetProtection algorithmName="SHA-512" hashValue="EG2H5X7bfrXp4gNH6tYFQKmZjYP9i1h4UHnd1Q7rr0nUZbHXFmfyUrpvEevvrF7MK31h5+ZfZsoGWJLlyup/4w==" saltValue="Hcw7V09j2SyoEEtyUQXFmQ==" spinCount="100000" sheet="1" objects="1" scenarios="1"/>
  <mergeCells count="30">
    <mergeCell ref="F44:L44"/>
    <mergeCell ref="F45:L45"/>
    <mergeCell ref="B45:C45"/>
    <mergeCell ref="B44:C44"/>
    <mergeCell ref="B15:L15"/>
    <mergeCell ref="B17:L17"/>
    <mergeCell ref="B18:L18"/>
    <mergeCell ref="B25:E25"/>
    <mergeCell ref="B26:E26"/>
    <mergeCell ref="C21:L21"/>
    <mergeCell ref="B27:E27"/>
    <mergeCell ref="F25:L25"/>
    <mergeCell ref="F26:L26"/>
    <mergeCell ref="F27:L27"/>
    <mergeCell ref="C20:D20"/>
    <mergeCell ref="E20:F20"/>
    <mergeCell ref="B16:L16"/>
    <mergeCell ref="B35:E35"/>
    <mergeCell ref="B29:E29"/>
    <mergeCell ref="H30:K30"/>
    <mergeCell ref="H31:K31"/>
    <mergeCell ref="H32:K32"/>
    <mergeCell ref="B33:E33"/>
    <mergeCell ref="F33:K33"/>
    <mergeCell ref="F35:K35"/>
    <mergeCell ref="I20:J20"/>
    <mergeCell ref="K20:L20"/>
    <mergeCell ref="G20:H20"/>
    <mergeCell ref="C22:L22"/>
    <mergeCell ref="C23:L23"/>
  </mergeCells>
  <pageMargins left="0.23622047244094491" right="0.23622047244094491" top="0.74803149606299213" bottom="0.74803149606299213" header="0.31496062992125984" footer="0.31496062992125984"/>
  <pageSetup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N53"/>
  <sheetViews>
    <sheetView topLeftCell="D1" zoomScale="98" zoomScaleNormal="98" workbookViewId="0">
      <pane xSplit="1" ySplit="1" topLeftCell="E2" activePane="bottomRight" state="frozen"/>
      <selection activeCell="D1" sqref="D1"/>
      <selection pane="topRight" activeCell="E1" sqref="E1"/>
      <selection pane="bottomLeft" activeCell="D2" sqref="D2"/>
      <selection pane="bottomRight" activeCell="E3" sqref="E3"/>
    </sheetView>
  </sheetViews>
  <sheetFormatPr baseColWidth="10" defaultRowHeight="12.75" x14ac:dyDescent="0.25"/>
  <cols>
    <col min="1" max="1" width="39.42578125" style="1" hidden="1" customWidth="1"/>
    <col min="2" max="2" width="30.7109375" style="1" hidden="1" customWidth="1"/>
    <col min="3" max="3" width="25" style="1" hidden="1" customWidth="1"/>
    <col min="4" max="4" width="40.5703125" style="1" customWidth="1"/>
    <col min="5" max="5" width="32.42578125" style="1" customWidth="1"/>
    <col min="6" max="6" width="21.140625" style="32" customWidth="1"/>
    <col min="7" max="7" width="18" style="32" customWidth="1"/>
    <col min="8" max="8" width="18.5703125" style="32" customWidth="1"/>
    <col min="9" max="9" width="14.5703125" style="32" customWidth="1"/>
    <col min="10" max="10" width="26.5703125" style="32" customWidth="1"/>
    <col min="11" max="11" width="31" style="1" customWidth="1"/>
    <col min="12" max="12" width="30.140625" style="1" customWidth="1"/>
    <col min="13" max="13" width="33.85546875" style="32" customWidth="1"/>
    <col min="14" max="16384" width="11.42578125" style="1"/>
  </cols>
  <sheetData>
    <row r="1" spans="1:14" s="26" customFormat="1" ht="44.1" customHeight="1" x14ac:dyDescent="0.25">
      <c r="A1" s="81" t="s">
        <v>35</v>
      </c>
      <c r="B1" s="82" t="s">
        <v>37</v>
      </c>
      <c r="C1" s="148" t="s">
        <v>27</v>
      </c>
      <c r="D1" s="149" t="s">
        <v>349</v>
      </c>
      <c r="E1" s="158" t="s">
        <v>169</v>
      </c>
      <c r="F1" s="158" t="s">
        <v>120</v>
      </c>
      <c r="G1" s="158" t="s">
        <v>129</v>
      </c>
      <c r="H1" s="158" t="s">
        <v>130</v>
      </c>
      <c r="I1" s="150" t="s">
        <v>350</v>
      </c>
      <c r="J1" s="158" t="s">
        <v>128</v>
      </c>
      <c r="K1" s="150" t="s">
        <v>141</v>
      </c>
      <c r="L1" s="150" t="s">
        <v>144</v>
      </c>
      <c r="M1" s="151" t="s">
        <v>143</v>
      </c>
    </row>
    <row r="2" spans="1:14" ht="36" customHeight="1" x14ac:dyDescent="0.25">
      <c r="A2" s="27" t="s">
        <v>36</v>
      </c>
      <c r="B2" s="48"/>
      <c r="C2" s="90"/>
      <c r="D2" s="162"/>
      <c r="E2" s="113"/>
      <c r="F2" s="166"/>
      <c r="G2" s="117"/>
      <c r="H2" s="117"/>
      <c r="I2" s="152">
        <f>+Ingresos[[#This Row],[Periodo A]]+Ingresos[[#This Row],[Periodo B]]</f>
        <v>0</v>
      </c>
      <c r="J2" s="160"/>
      <c r="K2" s="153">
        <f>+Ingresos[[#This Row],[Tarifa]]*Ingresos[[#This Row],[Total ]]</f>
        <v>0</v>
      </c>
      <c r="L2" s="153">
        <f>IF(D2="Becas50",-K2*0.5,IF(D2="Becas100",-K2,IF(D2="Matrícula ",-Ingresos[[#This Row],[Valor]]*0.1,0)))</f>
        <v>0</v>
      </c>
      <c r="M2" s="154">
        <f>IF(D2="Becas50",-K2*0.5,IF(D2="Becas100",-K2,IF(D2="Matrícula ",Ingresos[[#This Row],[Valor]]+Ingresos[[#This Row],[Descuento]],Ingresos[[#This Row],[Valor]])))</f>
        <v>0</v>
      </c>
    </row>
    <row r="3" spans="1:14" ht="36" customHeight="1" x14ac:dyDescent="0.25">
      <c r="A3" s="27"/>
      <c r="B3" s="48"/>
      <c r="C3" s="90"/>
      <c r="D3" s="162"/>
      <c r="E3" s="113"/>
      <c r="F3" s="166"/>
      <c r="G3" s="117"/>
      <c r="H3" s="117"/>
      <c r="I3" s="152">
        <f>+Ingresos[[#This Row],[Periodo A]]+Ingresos[[#This Row],[Periodo B]]</f>
        <v>0</v>
      </c>
      <c r="J3" s="160"/>
      <c r="K3" s="153">
        <f>+Ingresos[[#This Row],[Tarifa]]*Ingresos[[#This Row],[Total ]]</f>
        <v>0</v>
      </c>
      <c r="L3" s="153">
        <f>IF(D3="Becas50",-K3*0.5,IF(D3="Becas100",-K3,IF(D3="Matrícula ",-Ingresos[[#This Row],[Valor]]*0.1,0)))</f>
        <v>0</v>
      </c>
      <c r="M3" s="154">
        <f>IF(D3="Becas50",-K3*0.5,IF(D3="Becas100",-K3,IF(D3="Matrícula ",Ingresos[[#This Row],[Valor]]+Ingresos[[#This Row],[Descuento]],Ingresos[[#This Row],[Valor]])))</f>
        <v>0</v>
      </c>
      <c r="N3" s="36"/>
    </row>
    <row r="4" spans="1:14" ht="36" customHeight="1" x14ac:dyDescent="0.25">
      <c r="A4" s="27"/>
      <c r="B4" s="48"/>
      <c r="C4" s="90"/>
      <c r="D4" s="162"/>
      <c r="E4" s="113"/>
      <c r="F4" s="166"/>
      <c r="G4" s="117"/>
      <c r="H4" s="117"/>
      <c r="I4" s="152">
        <f>+Ingresos[[#This Row],[Periodo A]]+Ingresos[[#This Row],[Periodo B]]</f>
        <v>0</v>
      </c>
      <c r="J4" s="160"/>
      <c r="K4" s="153">
        <f>+Ingresos[[#This Row],[Tarifa]]*Ingresos[[#This Row],[Total ]]</f>
        <v>0</v>
      </c>
      <c r="L4" s="153">
        <f>IF(D4="Becas50",-K4*0.5,IF(D4="Becas100",-K4,IF(D4="Matrícula ",-Ingresos[[#This Row],[Valor]]*0.1,0)))</f>
        <v>0</v>
      </c>
      <c r="M4" s="154">
        <f>IF(D4="Becas50",-K4*0.5,IF(D4="Becas100",-K4,IF(D4="Matrícula ",Ingresos[[#This Row],[Valor]]+Ingresos[[#This Row],[Descuento]],Ingresos[[#This Row],[Valor]])))</f>
        <v>0</v>
      </c>
    </row>
    <row r="5" spans="1:14" ht="36" customHeight="1" x14ac:dyDescent="0.25">
      <c r="A5" s="27"/>
      <c r="B5" s="48"/>
      <c r="C5" s="90"/>
      <c r="D5" s="162"/>
      <c r="E5" s="113"/>
      <c r="F5" s="166"/>
      <c r="G5" s="117"/>
      <c r="H5" s="117"/>
      <c r="I5" s="152">
        <f>+Ingresos[[#This Row],[Periodo A]]+Ingresos[[#This Row],[Periodo B]]</f>
        <v>0</v>
      </c>
      <c r="J5" s="160"/>
      <c r="K5" s="153">
        <f>+Ingresos[[#This Row],[Tarifa]]*Ingresos[[#This Row],[Total ]]</f>
        <v>0</v>
      </c>
      <c r="L5" s="153">
        <f>IF(D5="Becas50",-K5*0.5,IF(D5="Becas100",-K5,IF(D5="Matrícula ",-Ingresos[[#This Row],[Valor]]*0.1,0)))</f>
        <v>0</v>
      </c>
      <c r="M5" s="154">
        <f>IF(D5="Becas50",-K5*0.5,IF(D5="Becas100",-K5,IF(D5="Matrícula ",Ingresos[[#This Row],[Valor]]+Ingresos[[#This Row],[Descuento]],Ingresos[[#This Row],[Valor]])))</f>
        <v>0</v>
      </c>
    </row>
    <row r="6" spans="1:14" ht="36" customHeight="1" x14ac:dyDescent="0.25">
      <c r="A6" s="27"/>
      <c r="B6" s="48"/>
      <c r="C6" s="90"/>
      <c r="D6" s="162"/>
      <c r="E6" s="113"/>
      <c r="F6" s="166"/>
      <c r="G6" s="117"/>
      <c r="H6" s="117"/>
      <c r="I6" s="152">
        <f>+Ingresos[[#This Row],[Periodo A]]+Ingresos[[#This Row],[Periodo B]]</f>
        <v>0</v>
      </c>
      <c r="J6" s="160"/>
      <c r="K6" s="153">
        <f>+Ingresos[[#This Row],[Tarifa]]*Ingresos[[#This Row],[Total ]]</f>
        <v>0</v>
      </c>
      <c r="L6" s="153">
        <f>IF(D6="Becas50",-K6*0.5,IF(D6="Becas100",-K6,IF(D6="Matrícula ",-Ingresos[[#This Row],[Valor]]*0.1,0)))</f>
        <v>0</v>
      </c>
      <c r="M6" s="154">
        <f>IF(D6="Becas50",-K6*0.5,IF(D6="Becas100",-K6,IF(D6="Matrícula ",Ingresos[[#This Row],[Valor]]+Ingresos[[#This Row],[Descuento]],Ingresos[[#This Row],[Valor]])))</f>
        <v>0</v>
      </c>
    </row>
    <row r="7" spans="1:14" ht="36" customHeight="1" x14ac:dyDescent="0.25">
      <c r="A7" s="27"/>
      <c r="B7" s="48"/>
      <c r="C7" s="90"/>
      <c r="D7" s="162"/>
      <c r="E7" s="113"/>
      <c r="F7" s="166"/>
      <c r="G7" s="117"/>
      <c r="H7" s="117"/>
      <c r="I7" s="152">
        <f>+Ingresos[[#This Row],[Periodo A]]+Ingresos[[#This Row],[Periodo B]]</f>
        <v>0</v>
      </c>
      <c r="J7" s="160"/>
      <c r="K7" s="153">
        <f>+Ingresos[[#This Row],[Tarifa]]*Ingresos[[#This Row],[Total ]]</f>
        <v>0</v>
      </c>
      <c r="L7" s="153">
        <f>IF(D7="Becas50",-K7*0.5,IF(D7="Becas100",-K7,IF(D7="Matrícula ",-Ingresos[[#This Row],[Valor]]*0.1,0)))</f>
        <v>0</v>
      </c>
      <c r="M7" s="154">
        <f>IF(D7="Becas50",-K7*0.5,IF(D7="Becas100",-K7,IF(D7="Matrícula ",Ingresos[[#This Row],[Valor]]+Ingresos[[#This Row],[Descuento]],Ingresos[[#This Row],[Valor]])))</f>
        <v>0</v>
      </c>
    </row>
    <row r="8" spans="1:14" ht="36" customHeight="1" x14ac:dyDescent="0.25">
      <c r="A8" s="27"/>
      <c r="B8" s="48"/>
      <c r="C8" s="90"/>
      <c r="D8" s="162"/>
      <c r="E8" s="113"/>
      <c r="F8" s="166"/>
      <c r="G8" s="117"/>
      <c r="H8" s="117"/>
      <c r="I8" s="152">
        <f>+Ingresos[[#This Row],[Periodo A]]+Ingresos[[#This Row],[Periodo B]]</f>
        <v>0</v>
      </c>
      <c r="J8" s="160"/>
      <c r="K8" s="153">
        <f>+Ingresos[[#This Row],[Tarifa]]*Ingresos[[#This Row],[Total ]]</f>
        <v>0</v>
      </c>
      <c r="L8" s="153">
        <f>IF(D8="Becas50",-K8*0.5,IF(D8="Becas100",-K8,IF(D8="Matrícula ",-Ingresos[[#This Row],[Valor]]*0.1,0)))</f>
        <v>0</v>
      </c>
      <c r="M8" s="154">
        <f>IF(D8="Becas50",-K8*0.5,IF(D8="Becas100",-K8,IF(D8="Matrícula ",Ingresos[[#This Row],[Valor]]+Ingresos[[#This Row],[Descuento]],Ingresos[[#This Row],[Valor]])))</f>
        <v>0</v>
      </c>
    </row>
    <row r="9" spans="1:14" ht="36" customHeight="1" x14ac:dyDescent="0.25">
      <c r="A9" s="27"/>
      <c r="B9" s="48"/>
      <c r="C9" s="90"/>
      <c r="D9" s="162"/>
      <c r="E9" s="113"/>
      <c r="F9" s="166"/>
      <c r="G9" s="117"/>
      <c r="H9" s="117"/>
      <c r="I9" s="152">
        <f>+Ingresos[[#This Row],[Periodo A]]+Ingresos[[#This Row],[Periodo B]]</f>
        <v>0</v>
      </c>
      <c r="J9" s="160"/>
      <c r="K9" s="153">
        <f>+Ingresos[[#This Row],[Tarifa]]*Ingresos[[#This Row],[Total ]]</f>
        <v>0</v>
      </c>
      <c r="L9" s="153">
        <f>IF(D9="Becas50",-K9*0.5,IF(D9="Becas100",-K9,IF(D9="Matrícula ",-Ingresos[[#This Row],[Valor]]*0.1,0)))</f>
        <v>0</v>
      </c>
      <c r="M9" s="154">
        <f>IF(D9="Becas50",-K9*0.5,IF(D9="Becas100",-K9,IF(D9="Matrícula ",Ingresos[[#This Row],[Valor]]+Ingresos[[#This Row],[Descuento]],Ingresos[[#This Row],[Valor]])))</f>
        <v>0</v>
      </c>
    </row>
    <row r="10" spans="1:14" ht="36" customHeight="1" x14ac:dyDescent="0.25">
      <c r="A10" s="27"/>
      <c r="B10" s="48"/>
      <c r="C10" s="90"/>
      <c r="D10" s="162"/>
      <c r="E10" s="113"/>
      <c r="F10" s="166"/>
      <c r="G10" s="117"/>
      <c r="H10" s="117"/>
      <c r="I10" s="152">
        <f>+Ingresos[[#This Row],[Periodo A]]+Ingresos[[#This Row],[Periodo B]]</f>
        <v>0</v>
      </c>
      <c r="J10" s="160"/>
      <c r="K10" s="153">
        <f>+Ingresos[[#This Row],[Tarifa]]*Ingresos[[#This Row],[Total ]]</f>
        <v>0</v>
      </c>
      <c r="L10" s="153">
        <f>IF(D10="Becas50",-K10*0.5,IF(D10="Becas100",-K10,IF(D10="Matrícula ",-Ingresos[[#This Row],[Valor]]*0.1,0)))</f>
        <v>0</v>
      </c>
      <c r="M10" s="154">
        <f>IF(D10="Becas50",-K10*0.5,IF(D10="Becas100",-K10,IF(D10="Matrícula ",Ingresos[[#This Row],[Valor]]+Ingresos[[#This Row],[Descuento]],Ingresos[[#This Row],[Valor]])))</f>
        <v>0</v>
      </c>
    </row>
    <row r="11" spans="1:14" ht="36" customHeight="1" x14ac:dyDescent="0.25">
      <c r="A11" s="27"/>
      <c r="B11" s="48"/>
      <c r="C11" s="90"/>
      <c r="D11" s="162"/>
      <c r="E11" s="113"/>
      <c r="F11" s="166"/>
      <c r="G11" s="117"/>
      <c r="H11" s="117"/>
      <c r="I11" s="152">
        <f>+Ingresos[[#This Row],[Periodo A]]+Ingresos[[#This Row],[Periodo B]]</f>
        <v>0</v>
      </c>
      <c r="J11" s="160"/>
      <c r="K11" s="153">
        <f>+Ingresos[[#This Row],[Tarifa]]*Ingresos[[#This Row],[Total ]]</f>
        <v>0</v>
      </c>
      <c r="L11" s="153">
        <f>IF(D11="Becas50",-K11*0.5,IF(D11="Becas100",-K11,IF(D11="Matrícula ",-Ingresos[[#This Row],[Valor]]*0.1,0)))</f>
        <v>0</v>
      </c>
      <c r="M11" s="154">
        <f>IF(D11="Becas50",-K11*0.5,IF(D11="Becas100",-K11,IF(D11="Matrícula ",Ingresos[[#This Row],[Valor]]+Ingresos[[#This Row],[Descuento]],Ingresos[[#This Row],[Valor]])))</f>
        <v>0</v>
      </c>
    </row>
    <row r="12" spans="1:14" ht="36" customHeight="1" x14ac:dyDescent="0.25">
      <c r="A12" s="27"/>
      <c r="B12" s="48"/>
      <c r="C12" s="90"/>
      <c r="D12" s="162"/>
      <c r="E12" s="113"/>
      <c r="F12" s="166"/>
      <c r="G12" s="117"/>
      <c r="H12" s="117"/>
      <c r="I12" s="152">
        <f>+Ingresos[[#This Row],[Periodo A]]+Ingresos[[#This Row],[Periodo B]]</f>
        <v>0</v>
      </c>
      <c r="J12" s="160"/>
      <c r="K12" s="153">
        <f>+Ingresos[[#This Row],[Tarifa]]*Ingresos[[#This Row],[Total ]]</f>
        <v>0</v>
      </c>
      <c r="L12" s="153">
        <f>IF(D12="Becas50",-K12*0.5,IF(D12="Becas100",-K12,IF(D12="Matrícula ",-Ingresos[[#This Row],[Valor]]*0.1,0)))</f>
        <v>0</v>
      </c>
      <c r="M12" s="154">
        <f>IF(D12="Becas50",-K12*0.5,IF(D12="Becas100",-K12,IF(D12="Matrícula ",Ingresos[[#This Row],[Valor]]+Ingresos[[#This Row],[Descuento]],Ingresos[[#This Row],[Valor]])))</f>
        <v>0</v>
      </c>
    </row>
    <row r="13" spans="1:14" ht="36" customHeight="1" x14ac:dyDescent="0.25">
      <c r="A13" s="27"/>
      <c r="B13" s="48"/>
      <c r="C13" s="90"/>
      <c r="D13" s="162"/>
      <c r="E13" s="113"/>
      <c r="F13" s="166"/>
      <c r="G13" s="117"/>
      <c r="H13" s="117"/>
      <c r="I13" s="152">
        <f>+Ingresos[[#This Row],[Periodo A]]+Ingresos[[#This Row],[Periodo B]]</f>
        <v>0</v>
      </c>
      <c r="J13" s="160"/>
      <c r="K13" s="153">
        <f>+Ingresos[[#This Row],[Tarifa]]*Ingresos[[#This Row],[Total ]]</f>
        <v>0</v>
      </c>
      <c r="L13" s="153">
        <f>IF(D13="Becas50",-K13*0.5,IF(D13="Becas100",-K13,IF(D13="Matrícula ",-Ingresos[[#This Row],[Valor]]*0.1,0)))</f>
        <v>0</v>
      </c>
      <c r="M13" s="154">
        <f>IF(D13="Becas50",-K13*0.5,IF(D13="Becas100",-K13,IF(D13="Matrícula ",Ingresos[[#This Row],[Valor]]+Ingresos[[#This Row],[Descuento]],Ingresos[[#This Row],[Valor]])))</f>
        <v>0</v>
      </c>
    </row>
    <row r="14" spans="1:14" ht="36" customHeight="1" x14ac:dyDescent="0.25">
      <c r="A14" s="27"/>
      <c r="B14" s="48"/>
      <c r="C14" s="90"/>
      <c r="D14" s="162"/>
      <c r="E14" s="113"/>
      <c r="F14" s="166"/>
      <c r="G14" s="117"/>
      <c r="H14" s="117"/>
      <c r="I14" s="152">
        <f>+Ingresos[[#This Row],[Periodo A]]+Ingresos[[#This Row],[Periodo B]]</f>
        <v>0</v>
      </c>
      <c r="J14" s="160"/>
      <c r="K14" s="153">
        <f>+Ingresos[[#This Row],[Tarifa]]*Ingresos[[#This Row],[Total ]]</f>
        <v>0</v>
      </c>
      <c r="L14" s="153">
        <f>IF(D14="Becas50",-K14*0.5,IF(D14="Becas100",-K14,IF(D14="Matrícula ",-Ingresos[[#This Row],[Valor]]*0.1,0)))</f>
        <v>0</v>
      </c>
      <c r="M14" s="154">
        <f>IF(D14="Becas50",-K14*0.5,IF(D14="Becas100",-K14,IF(D14="Matrícula ",Ingresos[[#This Row],[Valor]]+Ingresos[[#This Row],[Descuento]],Ingresos[[#This Row],[Valor]])))</f>
        <v>0</v>
      </c>
    </row>
    <row r="15" spans="1:14" ht="36" customHeight="1" x14ac:dyDescent="0.25">
      <c r="A15" s="27"/>
      <c r="B15" s="48"/>
      <c r="C15" s="90"/>
      <c r="D15" s="162"/>
      <c r="E15" s="113"/>
      <c r="F15" s="166"/>
      <c r="G15" s="117"/>
      <c r="H15" s="117"/>
      <c r="I15" s="152">
        <f>+Ingresos[[#This Row],[Periodo A]]+Ingresos[[#This Row],[Periodo B]]</f>
        <v>0</v>
      </c>
      <c r="J15" s="160"/>
      <c r="K15" s="153">
        <f>+Ingresos[[#This Row],[Tarifa]]*Ingresos[[#This Row],[Total ]]</f>
        <v>0</v>
      </c>
      <c r="L15" s="153">
        <f>IF(D15="Becas50",-K15*0.5,IF(D15="Becas100",-K15,IF(D15="Matrícula ",-Ingresos[[#This Row],[Valor]]*0.1,0)))</f>
        <v>0</v>
      </c>
      <c r="M15" s="154">
        <f>IF(D15="Becas50",-K15*0.5,IF(D15="Becas100",-K15,IF(D15="Matrícula ",Ingresos[[#This Row],[Valor]]+Ingresos[[#This Row],[Descuento]],Ingresos[[#This Row],[Valor]])))</f>
        <v>0</v>
      </c>
    </row>
    <row r="16" spans="1:14" ht="36" customHeight="1" x14ac:dyDescent="0.25">
      <c r="A16" s="27"/>
      <c r="B16" s="48"/>
      <c r="C16" s="90"/>
      <c r="D16" s="162"/>
      <c r="E16" s="113"/>
      <c r="F16" s="166"/>
      <c r="G16" s="117"/>
      <c r="H16" s="117"/>
      <c r="I16" s="152">
        <f>+Ingresos[[#This Row],[Periodo A]]+Ingresos[[#This Row],[Periodo B]]</f>
        <v>0</v>
      </c>
      <c r="J16" s="160"/>
      <c r="K16" s="153">
        <f>+Ingresos[[#This Row],[Tarifa]]*Ingresos[[#This Row],[Total ]]</f>
        <v>0</v>
      </c>
      <c r="L16" s="153">
        <f>IF(D16="Becas50",-K16*0.5,IF(D16="Becas100",-K16,IF(D16="Matrícula ",-Ingresos[[#This Row],[Valor]]*0.1,0)))</f>
        <v>0</v>
      </c>
      <c r="M16" s="154">
        <f>IF(D16="Becas50",-K16*0.5,IF(D16="Becas100",-K16,IF(D16="Matrícula ",Ingresos[[#This Row],[Valor]]+Ingresos[[#This Row],[Descuento]],Ingresos[[#This Row],[Valor]])))</f>
        <v>0</v>
      </c>
    </row>
    <row r="17" spans="1:13" ht="36" customHeight="1" x14ac:dyDescent="0.25">
      <c r="A17" s="27"/>
      <c r="B17" s="48"/>
      <c r="C17" s="90"/>
      <c r="D17" s="162"/>
      <c r="E17" s="113"/>
      <c r="F17" s="166"/>
      <c r="G17" s="117"/>
      <c r="H17" s="117"/>
      <c r="I17" s="152">
        <f>+Ingresos[[#This Row],[Periodo A]]+Ingresos[[#This Row],[Periodo B]]</f>
        <v>0</v>
      </c>
      <c r="J17" s="160"/>
      <c r="K17" s="153">
        <f>+Ingresos[[#This Row],[Tarifa]]*Ingresos[[#This Row],[Total ]]</f>
        <v>0</v>
      </c>
      <c r="L17" s="153">
        <f>IF(D17="Becas50",-K17*0.5,IF(D17="Becas100",-K17,IF(D17="Matrícula ",-Ingresos[[#This Row],[Valor]]*0.1,0)))</f>
        <v>0</v>
      </c>
      <c r="M17" s="154">
        <f>IF(D17="Becas50",-K17*0.5,IF(D17="Becas100",-K17,IF(D17="Matrícula ",Ingresos[[#This Row],[Valor]]+Ingresos[[#This Row],[Descuento]],Ingresos[[#This Row],[Valor]])))</f>
        <v>0</v>
      </c>
    </row>
    <row r="18" spans="1:13" ht="36" customHeight="1" x14ac:dyDescent="0.25">
      <c r="A18" s="27"/>
      <c r="B18" s="48"/>
      <c r="C18" s="90"/>
      <c r="D18" s="162"/>
      <c r="E18" s="113"/>
      <c r="F18" s="166"/>
      <c r="G18" s="117"/>
      <c r="H18" s="117"/>
      <c r="I18" s="152">
        <f>+Ingresos[[#This Row],[Periodo A]]+Ingresos[[#This Row],[Periodo B]]</f>
        <v>0</v>
      </c>
      <c r="J18" s="160"/>
      <c r="K18" s="153">
        <f>+Ingresos[[#This Row],[Tarifa]]*Ingresos[[#This Row],[Total ]]</f>
        <v>0</v>
      </c>
      <c r="L18" s="153">
        <f>IF(D18="Becas50",-K18*0.5,IF(D18="Becas100",-K18,IF(D18="Matrícula ",-Ingresos[[#This Row],[Valor]]*0.1,0)))</f>
        <v>0</v>
      </c>
      <c r="M18" s="154">
        <f>IF(D18="Becas50",-K18*0.5,IF(D18="Becas100",-K18,IF(D18="Matrícula ",Ingresos[[#This Row],[Valor]]+Ingresos[[#This Row],[Descuento]],Ingresos[[#This Row],[Valor]])))</f>
        <v>0</v>
      </c>
    </row>
    <row r="19" spans="1:13" ht="36" customHeight="1" x14ac:dyDescent="0.25">
      <c r="A19" s="27"/>
      <c r="B19" s="48"/>
      <c r="C19" s="90"/>
      <c r="D19" s="162"/>
      <c r="E19" s="113"/>
      <c r="F19" s="166"/>
      <c r="G19" s="117"/>
      <c r="H19" s="117"/>
      <c r="I19" s="152">
        <f>+Ingresos[[#This Row],[Periodo A]]+Ingresos[[#This Row],[Periodo B]]</f>
        <v>0</v>
      </c>
      <c r="J19" s="160"/>
      <c r="K19" s="153">
        <f>+Ingresos[[#This Row],[Tarifa]]*Ingresos[[#This Row],[Total ]]</f>
        <v>0</v>
      </c>
      <c r="L19" s="153">
        <f>IF(D19="Becas50",-K19*0.5,IF(D19="Becas100",-K19,IF(D19="Matrícula ",-Ingresos[[#This Row],[Valor]]*0.1,0)))</f>
        <v>0</v>
      </c>
      <c r="M19" s="154">
        <f>IF(D19="Becas50",-K19*0.5,IF(D19="Becas100",-K19,IF(D19="Matrícula ",Ingresos[[#This Row],[Valor]]+Ingresos[[#This Row],[Descuento]],Ingresos[[#This Row],[Valor]])))</f>
        <v>0</v>
      </c>
    </row>
    <row r="20" spans="1:13" ht="36" customHeight="1" x14ac:dyDescent="0.25">
      <c r="A20" s="27"/>
      <c r="B20" s="48"/>
      <c r="C20" s="90"/>
      <c r="D20" s="162"/>
      <c r="E20" s="113"/>
      <c r="F20" s="166"/>
      <c r="G20" s="117"/>
      <c r="H20" s="117"/>
      <c r="I20" s="152">
        <f>+Ingresos[[#This Row],[Periodo A]]+Ingresos[[#This Row],[Periodo B]]</f>
        <v>0</v>
      </c>
      <c r="J20" s="160"/>
      <c r="K20" s="153">
        <f>+Ingresos[[#This Row],[Tarifa]]*Ingresos[[#This Row],[Total ]]</f>
        <v>0</v>
      </c>
      <c r="L20" s="153">
        <f>IF(D20="Becas50",-K20*0.5,IF(D20="Becas100",-K20,IF(D20="Matrícula ",-Ingresos[[#This Row],[Valor]]*0.1,0)))</f>
        <v>0</v>
      </c>
      <c r="M20" s="154">
        <f>IF(D20="Becas50",-K20*0.5,IF(D20="Becas100",-K20,IF(D20="Matrícula ",Ingresos[[#This Row],[Valor]]+Ingresos[[#This Row],[Descuento]],Ingresos[[#This Row],[Valor]])))</f>
        <v>0</v>
      </c>
    </row>
    <row r="21" spans="1:13" ht="36" customHeight="1" x14ac:dyDescent="0.25">
      <c r="A21" s="27"/>
      <c r="B21" s="48"/>
      <c r="C21" s="90"/>
      <c r="D21" s="162"/>
      <c r="E21" s="113"/>
      <c r="F21" s="166"/>
      <c r="G21" s="117"/>
      <c r="H21" s="117"/>
      <c r="I21" s="152">
        <f>+Ingresos[[#This Row],[Periodo A]]+Ingresos[[#This Row],[Periodo B]]</f>
        <v>0</v>
      </c>
      <c r="J21" s="160"/>
      <c r="K21" s="153">
        <f>+Ingresos[[#This Row],[Tarifa]]*Ingresos[[#This Row],[Total ]]</f>
        <v>0</v>
      </c>
      <c r="L21" s="153">
        <f>IF(D21="Becas50",-K21*0.5,IF(D21="Becas100",-K21,IF(D21="Matrícula ",-Ingresos[[#This Row],[Valor]]*0.1,0)))</f>
        <v>0</v>
      </c>
      <c r="M21" s="154">
        <f>IF(D21="Becas50",-K21*0.5,IF(D21="Becas100",-K21,IF(D21="Matrícula ",Ingresos[[#This Row],[Valor]]+Ingresos[[#This Row],[Descuento]],Ingresos[[#This Row],[Valor]])))</f>
        <v>0</v>
      </c>
    </row>
    <row r="22" spans="1:13" ht="36" customHeight="1" x14ac:dyDescent="0.25">
      <c r="A22" s="27"/>
      <c r="B22" s="48"/>
      <c r="C22" s="90"/>
      <c r="D22" s="163"/>
      <c r="E22" s="113"/>
      <c r="F22" s="166"/>
      <c r="G22" s="117"/>
      <c r="H22" s="117"/>
      <c r="I22" s="152">
        <f>+Ingresos[[#This Row],[Periodo A]]+Ingresos[[#This Row],[Periodo B]]</f>
        <v>0</v>
      </c>
      <c r="J22" s="160"/>
      <c r="K22" s="153">
        <f>+Ingresos[[#This Row],[Tarifa]]*Ingresos[[#This Row],[Total ]]</f>
        <v>0</v>
      </c>
      <c r="L22" s="153">
        <f>IF(D22="Becas50",-K22*0.5,IF(D22="Becas100",-K22,IF(D22="Matrícula ",-Ingresos[[#This Row],[Valor]]*0.1,0)))</f>
        <v>0</v>
      </c>
      <c r="M22" s="154">
        <f>IF(D22="Becas50",-K22*0.5,IF(D22="Becas100",-K22,IF(D22="Matrícula ",Ingresos[[#This Row],[Valor]]+Ingresos[[#This Row],[Descuento]],Ingresos[[#This Row],[Valor]])))</f>
        <v>0</v>
      </c>
    </row>
    <row r="23" spans="1:13" ht="36" customHeight="1" x14ac:dyDescent="0.25">
      <c r="A23" s="27"/>
      <c r="B23" s="48"/>
      <c r="C23" s="90"/>
      <c r="D23" s="162"/>
      <c r="E23" s="113"/>
      <c r="F23" s="166"/>
      <c r="G23" s="117"/>
      <c r="H23" s="117"/>
      <c r="I23" s="152">
        <f>+Ingresos[[#This Row],[Periodo A]]+Ingresos[[#This Row],[Periodo B]]</f>
        <v>0</v>
      </c>
      <c r="J23" s="160"/>
      <c r="K23" s="153">
        <f>+Ingresos[[#This Row],[Tarifa]]*Ingresos[[#This Row],[Total ]]</f>
        <v>0</v>
      </c>
      <c r="L23" s="153">
        <f>IF(D23="Becas50",-K23*0.5,IF(D23="Becas100",-K23,IF(D23="Matrícula ",-Ingresos[[#This Row],[Valor]]*0.1,0)))</f>
        <v>0</v>
      </c>
      <c r="M23" s="154">
        <f>IF(D23="Becas50",-K23*0.5,IF(D23="Becas100",-K23,IF(D23="Matrícula ",Ingresos[[#This Row],[Valor]]+Ingresos[[#This Row],[Descuento]],Ingresos[[#This Row],[Valor]])))</f>
        <v>0</v>
      </c>
    </row>
    <row r="24" spans="1:13" ht="36" customHeight="1" x14ac:dyDescent="0.25">
      <c r="A24" s="27"/>
      <c r="B24" s="48"/>
      <c r="C24" s="90"/>
      <c r="D24" s="162"/>
      <c r="E24" s="113"/>
      <c r="F24" s="166"/>
      <c r="G24" s="117"/>
      <c r="H24" s="117"/>
      <c r="I24" s="152">
        <f>+Ingresos[[#This Row],[Periodo A]]+Ingresos[[#This Row],[Periodo B]]</f>
        <v>0</v>
      </c>
      <c r="J24" s="160"/>
      <c r="K24" s="153">
        <f>+Ingresos[[#This Row],[Tarifa]]*Ingresos[[#This Row],[Total ]]</f>
        <v>0</v>
      </c>
      <c r="L24" s="153">
        <f>IF(D24="Becas50",-K24*0.5,IF(D24="Becas100",-K24,IF(D24="Matrícula ",-Ingresos[[#This Row],[Valor]]*0.1,0)))</f>
        <v>0</v>
      </c>
      <c r="M24" s="154">
        <f>IF(D24="Becas50",-K24*0.5,IF(D24="Becas100",-K24,IF(D24="Matrícula ",Ingresos[[#This Row],[Valor]]+Ingresos[[#This Row],[Descuento]],Ingresos[[#This Row],[Valor]])))</f>
        <v>0</v>
      </c>
    </row>
    <row r="25" spans="1:13" ht="36" customHeight="1" x14ac:dyDescent="0.25">
      <c r="A25" s="27"/>
      <c r="B25" s="48"/>
      <c r="C25" s="90"/>
      <c r="D25" s="162"/>
      <c r="E25" s="113"/>
      <c r="F25" s="166"/>
      <c r="G25" s="117"/>
      <c r="H25" s="117"/>
      <c r="I25" s="152">
        <f>+Ingresos[[#This Row],[Periodo A]]+Ingresos[[#This Row],[Periodo B]]</f>
        <v>0</v>
      </c>
      <c r="J25" s="160"/>
      <c r="K25" s="153">
        <f>+Ingresos[[#This Row],[Tarifa]]*Ingresos[[#This Row],[Total ]]</f>
        <v>0</v>
      </c>
      <c r="L25" s="153">
        <f>IF(D25="Becas50",-K25*0.5,IF(D25="Becas100",-K25,IF(D25="Matrícula ",-Ingresos[[#This Row],[Valor]]*0.1,0)))</f>
        <v>0</v>
      </c>
      <c r="M25" s="154">
        <f>IF(D25="Becas50",-K25*0.5,IF(D25="Becas100",-K25,IF(D25="Matrícula ",Ingresos[[#This Row],[Valor]]+Ingresos[[#This Row],[Descuento]],Ingresos[[#This Row],[Valor]])))</f>
        <v>0</v>
      </c>
    </row>
    <row r="26" spans="1:13" ht="36" customHeight="1" x14ac:dyDescent="0.25">
      <c r="A26" s="27"/>
      <c r="B26" s="48"/>
      <c r="C26" s="90"/>
      <c r="D26" s="162"/>
      <c r="E26" s="113"/>
      <c r="F26" s="166"/>
      <c r="G26" s="117"/>
      <c r="H26" s="117"/>
      <c r="I26" s="152">
        <f>+Ingresos[[#This Row],[Periodo A]]+Ingresos[[#This Row],[Periodo B]]</f>
        <v>0</v>
      </c>
      <c r="J26" s="160"/>
      <c r="K26" s="153">
        <f>+Ingresos[[#This Row],[Tarifa]]*Ingresos[[#This Row],[Total ]]</f>
        <v>0</v>
      </c>
      <c r="L26" s="153">
        <f>IF(D26="Becas50",-K26*0.5,IF(D26="Becas100",-K26,IF(D26="Matrícula ",-Ingresos[[#This Row],[Valor]]*0.1,0)))</f>
        <v>0</v>
      </c>
      <c r="M26" s="154">
        <f>IF(D26="Becas50",-K26*0.5,IF(D26="Becas100",-K26,IF(D26="Matrícula ",Ingresos[[#This Row],[Valor]]+Ingresos[[#This Row],[Descuento]],Ingresos[[#This Row],[Valor]])))</f>
        <v>0</v>
      </c>
    </row>
    <row r="27" spans="1:13" ht="36" customHeight="1" x14ac:dyDescent="0.25">
      <c r="A27" s="27"/>
      <c r="B27" s="48"/>
      <c r="C27" s="90"/>
      <c r="D27" s="162"/>
      <c r="E27" s="113"/>
      <c r="F27" s="166"/>
      <c r="G27" s="117"/>
      <c r="H27" s="117"/>
      <c r="I27" s="152">
        <f>+Ingresos[[#This Row],[Periodo A]]+Ingresos[[#This Row],[Periodo B]]</f>
        <v>0</v>
      </c>
      <c r="J27" s="160"/>
      <c r="K27" s="153">
        <f>+Ingresos[[#This Row],[Tarifa]]*Ingresos[[#This Row],[Total ]]</f>
        <v>0</v>
      </c>
      <c r="L27" s="153">
        <f>IF(D27="Becas50",-K27*0.5,IF(D27="Becas100",-K27,IF(D27="Matrícula ",-Ingresos[[#This Row],[Valor]]*0.1,0)))</f>
        <v>0</v>
      </c>
      <c r="M27" s="154">
        <f>IF(D27="Becas50",-K27*0.5,IF(D27="Becas100",-K27,IF(D27="Matrícula ",Ingresos[[#This Row],[Valor]]+Ingresos[[#This Row],[Descuento]],Ingresos[[#This Row],[Valor]])))</f>
        <v>0</v>
      </c>
    </row>
    <row r="28" spans="1:13" ht="36" customHeight="1" x14ac:dyDescent="0.25">
      <c r="A28" s="27"/>
      <c r="B28" s="48"/>
      <c r="C28" s="90"/>
      <c r="D28" s="162"/>
      <c r="E28" s="113"/>
      <c r="F28" s="166"/>
      <c r="G28" s="117"/>
      <c r="H28" s="117"/>
      <c r="I28" s="152">
        <f>+Ingresos[[#This Row],[Periodo A]]+Ingresos[[#This Row],[Periodo B]]</f>
        <v>0</v>
      </c>
      <c r="J28" s="160"/>
      <c r="K28" s="153">
        <f>+Ingresos[[#This Row],[Tarifa]]*Ingresos[[#This Row],[Total ]]</f>
        <v>0</v>
      </c>
      <c r="L28" s="153">
        <f>IF(D28="Becas50",-K28*0.5,IF(D28="Becas100",-K28,IF(D28="Matrícula ",-Ingresos[[#This Row],[Valor]]*0.1,0)))</f>
        <v>0</v>
      </c>
      <c r="M28" s="154">
        <f>IF(D28="Becas50",-K28*0.5,IF(D28="Becas100",-K28,IF(D28="Matrícula ",Ingresos[[#This Row],[Valor]]+Ingresos[[#This Row],[Descuento]],Ingresos[[#This Row],[Valor]])))</f>
        <v>0</v>
      </c>
    </row>
    <row r="29" spans="1:13" ht="36" customHeight="1" x14ac:dyDescent="0.25">
      <c r="A29" s="27"/>
      <c r="B29" s="48"/>
      <c r="C29" s="90"/>
      <c r="D29" s="162"/>
      <c r="E29" s="113"/>
      <c r="F29" s="166"/>
      <c r="G29" s="117"/>
      <c r="H29" s="117"/>
      <c r="I29" s="152">
        <f>+Ingresos[[#This Row],[Periodo A]]+Ingresos[[#This Row],[Periodo B]]</f>
        <v>0</v>
      </c>
      <c r="J29" s="160"/>
      <c r="K29" s="153">
        <f>+Ingresos[[#This Row],[Tarifa]]*Ingresos[[#This Row],[Total ]]</f>
        <v>0</v>
      </c>
      <c r="L29" s="153">
        <f>IF(D29="Becas50",-K29*0.5,IF(D29="Becas100",-K29,IF(D29="Matrícula ",-Ingresos[[#This Row],[Valor]]*0.1,0)))</f>
        <v>0</v>
      </c>
      <c r="M29" s="154">
        <f>IF(D29="Becas50",-K29*0.5,IF(D29="Becas100",-K29,IF(D29="Matrícula ",Ingresos[[#This Row],[Valor]]+Ingresos[[#This Row],[Descuento]],Ingresos[[#This Row],[Valor]])))</f>
        <v>0</v>
      </c>
    </row>
    <row r="30" spans="1:13" ht="36" customHeight="1" x14ac:dyDescent="0.25">
      <c r="B30" s="48"/>
      <c r="C30" s="90"/>
      <c r="D30" s="162"/>
      <c r="E30" s="113"/>
      <c r="F30" s="166"/>
      <c r="G30" s="117"/>
      <c r="H30" s="117"/>
      <c r="I30" s="152">
        <f>+Ingresos[[#This Row],[Periodo A]]+Ingresos[[#This Row],[Periodo B]]</f>
        <v>0</v>
      </c>
      <c r="J30" s="160"/>
      <c r="K30" s="153">
        <f>+Ingresos[[#This Row],[Tarifa]]*Ingresos[[#This Row],[Total ]]</f>
        <v>0</v>
      </c>
      <c r="L30" s="153">
        <f>IF(D30="Becas50",-K30*0.5,IF(D30="Becas100",-K30,IF(D30="Matrícula ",-Ingresos[[#This Row],[Valor]]*0.1,0)))</f>
        <v>0</v>
      </c>
      <c r="M30" s="154">
        <f>IF(D30="Becas50",-K30*0.5,IF(D30="Becas100",-K30,IF(D30="Matrícula ",Ingresos[[#This Row],[Valor]]+Ingresos[[#This Row],[Descuento]],Ingresos[[#This Row],[Valor]])))</f>
        <v>0</v>
      </c>
    </row>
    <row r="31" spans="1:13" ht="36" customHeight="1" x14ac:dyDescent="0.25">
      <c r="B31" s="48"/>
      <c r="C31" s="90"/>
      <c r="D31" s="162"/>
      <c r="E31" s="113"/>
      <c r="F31" s="166"/>
      <c r="G31" s="117"/>
      <c r="H31" s="117"/>
      <c r="I31" s="152">
        <f>+Ingresos[[#This Row],[Periodo A]]+Ingresos[[#This Row],[Periodo B]]</f>
        <v>0</v>
      </c>
      <c r="J31" s="160"/>
      <c r="K31" s="153">
        <f>+Ingresos[[#This Row],[Tarifa]]*Ingresos[[#This Row],[Total ]]</f>
        <v>0</v>
      </c>
      <c r="L31" s="153">
        <f>IF(D31="Becas50",-K31*0.5,IF(D31="Becas100",-K31,IF(D31="Matrícula ",-Ingresos[[#This Row],[Valor]]*0.1,0)))</f>
        <v>0</v>
      </c>
      <c r="M31" s="154">
        <f>IF(D31="Becas50",-K31*0.5,IF(D31="Becas100",-K31,IF(D31="Matrícula ",Ingresos[[#This Row],[Valor]]+Ingresos[[#This Row],[Descuento]],Ingresos[[#This Row],[Valor]])))</f>
        <v>0</v>
      </c>
    </row>
    <row r="32" spans="1:13" ht="36" customHeight="1" x14ac:dyDescent="0.25">
      <c r="B32" s="48"/>
      <c r="C32" s="90"/>
      <c r="D32" s="162"/>
      <c r="E32" s="113"/>
      <c r="F32" s="166"/>
      <c r="G32" s="117"/>
      <c r="H32" s="117"/>
      <c r="I32" s="152">
        <f>+Ingresos[[#This Row],[Periodo A]]+Ingresos[[#This Row],[Periodo B]]</f>
        <v>0</v>
      </c>
      <c r="J32" s="160"/>
      <c r="K32" s="153">
        <f>+Ingresos[[#This Row],[Tarifa]]*Ingresos[[#This Row],[Total ]]</f>
        <v>0</v>
      </c>
      <c r="L32" s="153">
        <f>IF(D32="Becas50",-K32*0.5,IF(D32="Becas100",-K32,IF(D32="Matrícula ",-Ingresos[[#This Row],[Valor]]*0.1,0)))</f>
        <v>0</v>
      </c>
      <c r="M32" s="154">
        <f>IF(D32="Becas50",-K32*0.5,IF(D32="Becas100",-K32,IF(D32="Matrícula ",Ingresos[[#This Row],[Valor]]+Ingresos[[#This Row],[Descuento]],Ingresos[[#This Row],[Valor]])))</f>
        <v>0</v>
      </c>
    </row>
    <row r="33" spans="2:13" ht="36" customHeight="1" x14ac:dyDescent="0.25">
      <c r="B33" s="48"/>
      <c r="C33" s="90"/>
      <c r="D33" s="162"/>
      <c r="E33" s="113"/>
      <c r="F33" s="166"/>
      <c r="G33" s="117"/>
      <c r="H33" s="117"/>
      <c r="I33" s="152">
        <f>+Ingresos[[#This Row],[Periodo A]]+Ingresos[[#This Row],[Periodo B]]</f>
        <v>0</v>
      </c>
      <c r="J33" s="160"/>
      <c r="K33" s="153">
        <f>+Ingresos[[#This Row],[Tarifa]]*Ingresos[[#This Row],[Total ]]</f>
        <v>0</v>
      </c>
      <c r="L33" s="153">
        <f>IF(D33="Becas50",-K33*0.5,IF(D33="Becas100",-K33,IF(D33="Matrícula ",-Ingresos[[#This Row],[Valor]]*0.1,0)))</f>
        <v>0</v>
      </c>
      <c r="M33" s="154">
        <f>IF(D33="Becas50",-K33*0.5,IF(D33="Becas100",-K33,IF(D33="Matrícula ",Ingresos[[#This Row],[Valor]]+Ingresos[[#This Row],[Descuento]],Ingresos[[#This Row],[Valor]])))</f>
        <v>0</v>
      </c>
    </row>
    <row r="34" spans="2:13" ht="36" customHeight="1" x14ac:dyDescent="0.25">
      <c r="B34" s="48"/>
      <c r="C34" s="90"/>
      <c r="D34" s="162"/>
      <c r="E34" s="113"/>
      <c r="F34" s="166"/>
      <c r="G34" s="117"/>
      <c r="H34" s="117"/>
      <c r="I34" s="152">
        <f>+Ingresos[[#This Row],[Periodo A]]+Ingresos[[#This Row],[Periodo B]]</f>
        <v>0</v>
      </c>
      <c r="J34" s="160"/>
      <c r="K34" s="153">
        <f>+Ingresos[[#This Row],[Tarifa]]*Ingresos[[#This Row],[Total ]]</f>
        <v>0</v>
      </c>
      <c r="L34" s="153">
        <f>IF(D34="Becas50",-K34*0.5,IF(D34="Becas100",-K34,IF(D34="Matrícula ",-Ingresos[[#This Row],[Valor]]*0.1,0)))</f>
        <v>0</v>
      </c>
      <c r="M34" s="154">
        <f>IF(D34="Becas50",-K34*0.5,IF(D34="Becas100",-K34,IF(D34="Matrícula ",Ingresos[[#This Row],[Valor]]+Ingresos[[#This Row],[Descuento]],Ingresos[[#This Row],[Valor]])))</f>
        <v>0</v>
      </c>
    </row>
    <row r="35" spans="2:13" ht="36" customHeight="1" x14ac:dyDescent="0.25">
      <c r="B35" s="48"/>
      <c r="C35" s="90"/>
      <c r="D35" s="162"/>
      <c r="E35" s="113"/>
      <c r="F35" s="166"/>
      <c r="G35" s="117"/>
      <c r="H35" s="117"/>
      <c r="I35" s="152">
        <f>+Ingresos[[#This Row],[Periodo A]]+Ingresos[[#This Row],[Periodo B]]</f>
        <v>0</v>
      </c>
      <c r="J35" s="160"/>
      <c r="K35" s="153">
        <f>+Ingresos[[#This Row],[Tarifa]]*Ingresos[[#This Row],[Total ]]</f>
        <v>0</v>
      </c>
      <c r="L35" s="153">
        <f>IF(D35="Becas50",-K35*0.5,IF(D35="Becas100",-K35,IF(D35="Matrícula ",-Ingresos[[#This Row],[Valor]]*0.1,0)))</f>
        <v>0</v>
      </c>
      <c r="M35" s="154">
        <f>IF(D35="Becas50",-K35*0.5,IF(D35="Becas100",-K35,IF(D35="Matrícula ",Ingresos[[#This Row],[Valor]]+Ingresos[[#This Row],[Descuento]],Ingresos[[#This Row],[Valor]])))</f>
        <v>0</v>
      </c>
    </row>
    <row r="36" spans="2:13" ht="36" customHeight="1" x14ac:dyDescent="0.25">
      <c r="B36" s="48"/>
      <c r="C36" s="90"/>
      <c r="D36" s="162"/>
      <c r="E36" s="113"/>
      <c r="F36" s="166"/>
      <c r="G36" s="117"/>
      <c r="H36" s="117"/>
      <c r="I36" s="152">
        <f>+Ingresos[[#This Row],[Periodo A]]+Ingresos[[#This Row],[Periodo B]]</f>
        <v>0</v>
      </c>
      <c r="J36" s="160"/>
      <c r="K36" s="153">
        <f>+Ingresos[[#This Row],[Tarifa]]*Ingresos[[#This Row],[Total ]]</f>
        <v>0</v>
      </c>
      <c r="L36" s="153">
        <f>IF(D36="Becas50",-K36*0.5,IF(D36="Becas100",-K36,IF(D36="Matrícula ",-Ingresos[[#This Row],[Valor]]*0.1,0)))</f>
        <v>0</v>
      </c>
      <c r="M36" s="154">
        <f>IF(D36="Becas50",-K36*0.5,IF(D36="Becas100",-K36,IF(D36="Matrícula ",Ingresos[[#This Row],[Valor]]+Ingresos[[#This Row],[Descuento]],Ingresos[[#This Row],[Valor]])))</f>
        <v>0</v>
      </c>
    </row>
    <row r="37" spans="2:13" ht="36" customHeight="1" x14ac:dyDescent="0.25">
      <c r="B37" s="48"/>
      <c r="C37" s="90"/>
      <c r="D37" s="162"/>
      <c r="E37" s="113"/>
      <c r="F37" s="166"/>
      <c r="G37" s="117"/>
      <c r="H37" s="117"/>
      <c r="I37" s="152">
        <f>+Ingresos[[#This Row],[Periodo A]]+Ingresos[[#This Row],[Periodo B]]</f>
        <v>0</v>
      </c>
      <c r="J37" s="160"/>
      <c r="K37" s="153">
        <f>+Ingresos[[#This Row],[Tarifa]]*Ingresos[[#This Row],[Total ]]</f>
        <v>0</v>
      </c>
      <c r="L37" s="153">
        <f>IF(D37="Becas50",-K37*0.5,IF(D37="Becas100",-K37,IF(D37="Matrícula ",-Ingresos[[#This Row],[Valor]]*0.1,0)))</f>
        <v>0</v>
      </c>
      <c r="M37" s="154">
        <f>IF(D37="Becas50",-K37*0.5,IF(D37="Becas100",-K37,IF(D37="Matrícula ",Ingresos[[#This Row],[Valor]]+Ingresos[[#This Row],[Descuento]],Ingresos[[#This Row],[Valor]])))</f>
        <v>0</v>
      </c>
    </row>
    <row r="38" spans="2:13" ht="36" customHeight="1" x14ac:dyDescent="0.25">
      <c r="B38" s="48"/>
      <c r="C38" s="90"/>
      <c r="D38" s="162"/>
      <c r="E38" s="113"/>
      <c r="F38" s="166"/>
      <c r="G38" s="117"/>
      <c r="H38" s="117"/>
      <c r="I38" s="152">
        <f>+Ingresos[[#This Row],[Periodo A]]+Ingresos[[#This Row],[Periodo B]]</f>
        <v>0</v>
      </c>
      <c r="J38" s="160"/>
      <c r="K38" s="153">
        <f>+Ingresos[[#This Row],[Tarifa]]*Ingresos[[#This Row],[Total ]]</f>
        <v>0</v>
      </c>
      <c r="L38" s="153">
        <f>IF(D38="Becas50",-K38*0.5,IF(D38="Becas100",-K38,IF(D38="Matrícula ",-Ingresos[[#This Row],[Valor]]*0.1,0)))</f>
        <v>0</v>
      </c>
      <c r="M38" s="154">
        <f>IF(D38="Becas50",-K38*0.5,IF(D38="Becas100",-K38,IF(D38="Matrícula ",Ingresos[[#This Row],[Valor]]+Ingresos[[#This Row],[Descuento]],Ingresos[[#This Row],[Valor]])))</f>
        <v>0</v>
      </c>
    </row>
    <row r="39" spans="2:13" ht="36" customHeight="1" x14ac:dyDescent="0.25">
      <c r="B39" s="48"/>
      <c r="C39" s="90"/>
      <c r="D39" s="162"/>
      <c r="E39" s="113"/>
      <c r="F39" s="166"/>
      <c r="G39" s="117"/>
      <c r="H39" s="117"/>
      <c r="I39" s="152">
        <f>+Ingresos[[#This Row],[Periodo A]]+Ingresos[[#This Row],[Periodo B]]</f>
        <v>0</v>
      </c>
      <c r="J39" s="160"/>
      <c r="K39" s="153">
        <f>+Ingresos[[#This Row],[Tarifa]]*Ingresos[[#This Row],[Total ]]</f>
        <v>0</v>
      </c>
      <c r="L39" s="153">
        <f>IF(D39="Becas50",-K39*0.5,IF(D39="Becas100",-K39,IF(D39="Matrícula ",-Ingresos[[#This Row],[Valor]]*0.1,0)))</f>
        <v>0</v>
      </c>
      <c r="M39" s="154">
        <f>IF(D39="Becas50",-K39*0.5,IF(D39="Becas100",-K39,IF(D39="Matrícula ",Ingresos[[#This Row],[Valor]]+Ingresos[[#This Row],[Descuento]],Ingresos[[#This Row],[Valor]])))</f>
        <v>0</v>
      </c>
    </row>
    <row r="40" spans="2:13" ht="36" customHeight="1" x14ac:dyDescent="0.25">
      <c r="B40" s="48"/>
      <c r="C40" s="90"/>
      <c r="D40" s="162"/>
      <c r="E40" s="113"/>
      <c r="F40" s="166"/>
      <c r="G40" s="117"/>
      <c r="H40" s="117"/>
      <c r="I40" s="152">
        <f>+Ingresos[[#This Row],[Periodo A]]+Ingresos[[#This Row],[Periodo B]]</f>
        <v>0</v>
      </c>
      <c r="J40" s="160"/>
      <c r="K40" s="153">
        <f>+Ingresos[[#This Row],[Tarifa]]*Ingresos[[#This Row],[Total ]]</f>
        <v>0</v>
      </c>
      <c r="L40" s="153">
        <f>IF(D40="Becas50",-K40*0.5,IF(D40="Becas100",-K40,IF(D40="Matrícula ",-Ingresos[[#This Row],[Valor]]*0.1,0)))</f>
        <v>0</v>
      </c>
      <c r="M40" s="154">
        <f>IF(D40="Becas50",-K40*0.5,IF(D40="Becas100",-K40,IF(D40="Matrícula ",Ingresos[[#This Row],[Valor]]+Ingresos[[#This Row],[Descuento]],Ingresos[[#This Row],[Valor]])))</f>
        <v>0</v>
      </c>
    </row>
    <row r="41" spans="2:13" ht="36" customHeight="1" x14ac:dyDescent="0.25">
      <c r="B41" s="48"/>
      <c r="C41" s="90"/>
      <c r="D41" s="162"/>
      <c r="E41" s="113"/>
      <c r="F41" s="166"/>
      <c r="G41" s="117"/>
      <c r="H41" s="117"/>
      <c r="I41" s="152">
        <f>+Ingresos[[#This Row],[Periodo A]]+Ingresos[[#This Row],[Periodo B]]</f>
        <v>0</v>
      </c>
      <c r="J41" s="160"/>
      <c r="K41" s="153">
        <f>+Ingresos[[#This Row],[Tarifa]]*Ingresos[[#This Row],[Total ]]</f>
        <v>0</v>
      </c>
      <c r="L41" s="153">
        <f>IF(D41="Becas50",-K41*0.5,IF(D41="Becas100",-K41,IF(D41="Matrícula ",-Ingresos[[#This Row],[Valor]]*0.1,0)))</f>
        <v>0</v>
      </c>
      <c r="M41" s="154">
        <f>IF(D41="Becas50",-K41*0.5,IF(D41="Becas100",-K41,IF(D41="Matrícula ",Ingresos[[#This Row],[Valor]]+Ingresos[[#This Row],[Descuento]],Ingresos[[#This Row],[Valor]])))</f>
        <v>0</v>
      </c>
    </row>
    <row r="42" spans="2:13" ht="36" customHeight="1" x14ac:dyDescent="0.25">
      <c r="B42" s="48"/>
      <c r="C42" s="90"/>
      <c r="D42" s="162"/>
      <c r="E42" s="113"/>
      <c r="F42" s="166"/>
      <c r="G42" s="117"/>
      <c r="H42" s="117"/>
      <c r="I42" s="152">
        <f>+Ingresos[[#This Row],[Periodo A]]+Ingresos[[#This Row],[Periodo B]]</f>
        <v>0</v>
      </c>
      <c r="J42" s="160"/>
      <c r="K42" s="153">
        <f>+Ingresos[[#This Row],[Tarifa]]*Ingresos[[#This Row],[Total ]]</f>
        <v>0</v>
      </c>
      <c r="L42" s="153">
        <f>IF(D42="Becas50",-K42*0.5,IF(D42="Becas100",-K42,IF(D42="Matrícula ",-Ingresos[[#This Row],[Valor]]*0.1,0)))</f>
        <v>0</v>
      </c>
      <c r="M42" s="154">
        <f>IF(D42="Becas50",-K42*0.5,IF(D42="Becas100",-K42,IF(D42="Matrícula ",Ingresos[[#This Row],[Valor]]+Ingresos[[#This Row],[Descuento]],Ingresos[[#This Row],[Valor]])))</f>
        <v>0</v>
      </c>
    </row>
    <row r="43" spans="2:13" ht="36" customHeight="1" x14ac:dyDescent="0.25">
      <c r="B43" s="48"/>
      <c r="C43" s="90"/>
      <c r="D43" s="162"/>
      <c r="E43" s="113"/>
      <c r="F43" s="166"/>
      <c r="G43" s="117"/>
      <c r="H43" s="117"/>
      <c r="I43" s="152">
        <f>+Ingresos[[#This Row],[Periodo A]]+Ingresos[[#This Row],[Periodo B]]</f>
        <v>0</v>
      </c>
      <c r="J43" s="160"/>
      <c r="K43" s="153">
        <f>+Ingresos[[#This Row],[Tarifa]]*Ingresos[[#This Row],[Total ]]</f>
        <v>0</v>
      </c>
      <c r="L43" s="153">
        <f>IF(D43="Becas50",-K43*0.5,IF(D43="Becas100",-K43,IF(D43="Matrícula ",-Ingresos[[#This Row],[Valor]]*0.1,0)))</f>
        <v>0</v>
      </c>
      <c r="M43" s="154">
        <f>IF(D43="Becas50",-K43*0.5,IF(D43="Becas100",-K43,IF(D43="Matrícula ",Ingresos[[#This Row],[Valor]]+Ingresos[[#This Row],[Descuento]],Ingresos[[#This Row],[Valor]])))</f>
        <v>0</v>
      </c>
    </row>
    <row r="44" spans="2:13" ht="36" customHeight="1" x14ac:dyDescent="0.25">
      <c r="D44" s="162"/>
      <c r="E44" s="113"/>
      <c r="F44" s="166"/>
      <c r="G44" s="117"/>
      <c r="H44" s="117"/>
      <c r="I44" s="152">
        <f>+Ingresos[[#This Row],[Periodo A]]+Ingresos[[#This Row],[Periodo B]]</f>
        <v>0</v>
      </c>
      <c r="J44" s="160"/>
      <c r="K44" s="153">
        <f>+Ingresos[[#This Row],[Tarifa]]*Ingresos[[#This Row],[Total ]]</f>
        <v>0</v>
      </c>
      <c r="L44" s="153">
        <f>IF(D44="Becas50",-K44*0.5,IF(D44="Becas100",-K44,IF(D44="Matrícula ",-Ingresos[[#This Row],[Valor]]*0.1,0)))</f>
        <v>0</v>
      </c>
      <c r="M44" s="154">
        <f>IF(D44="Becas50",-K44*0.5,IF(D44="Becas100",-K44,IF(D44="Matrícula ",Ingresos[[#This Row],[Valor]]+Ingresos[[#This Row],[Descuento]],Ingresos[[#This Row],[Valor]])))</f>
        <v>0</v>
      </c>
    </row>
    <row r="45" spans="2:13" ht="36" customHeight="1" x14ac:dyDescent="0.25">
      <c r="D45" s="164"/>
      <c r="E45" s="165"/>
      <c r="F45" s="167"/>
      <c r="G45" s="159"/>
      <c r="H45" s="159"/>
      <c r="I45" s="155">
        <f>+Ingresos[[#This Row],[Periodo A]]+Ingresos[[#This Row],[Periodo B]]</f>
        <v>0</v>
      </c>
      <c r="J45" s="161"/>
      <c r="K45" s="156">
        <f>+Ingresos[[#This Row],[Tarifa]]*Ingresos[[#This Row],[Total ]]</f>
        <v>0</v>
      </c>
      <c r="L45" s="156">
        <f>IF(D45="Becas50",-K45*0.5,IF(D45="Becas100",-K45,IF(D45="Matrícula ",-Ingresos[[#This Row],[Valor]]*0.1,0)))</f>
        <v>0</v>
      </c>
      <c r="M45" s="157">
        <f>IF(D45="Becas50",-K45*0.5,IF(D45="Becas100",-K45,IF(D45="Matrícula ",Ingresos[[#This Row],[Valor]]+Ingresos[[#This Row],[Descuento]],Ingresos[[#This Row],[Valor]])))</f>
        <v>0</v>
      </c>
    </row>
    <row r="46" spans="2:13" ht="36" customHeight="1" x14ac:dyDescent="0.25"/>
    <row r="47" spans="2:13" ht="36" customHeight="1" x14ac:dyDescent="0.25"/>
    <row r="48" spans="2:13"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sheetData>
  <sheetProtection algorithmName="SHA-512" hashValue="rf/Lqt5Imq9U4Dx/uOAscZmcif8aHJAG/KPPa41OiAZBVrpApXC8QLOtq+OK/4D0pnF2zo4LB1DaAi2DpE4yog==" saltValue="q+YYlCIHLXsU7D7wZQiH5w==" spinCount="100000" sheet="1" objects="1" scenarios="1" formatRows="0" insertRows="0"/>
  <dataValidations count="2">
    <dataValidation type="list" allowBlank="1" showInputMessage="1" showErrorMessage="1" sqref="A2:A29" xr:uid="{00000000-0002-0000-0200-000000000000}">
      <formula1>Facultad</formula1>
    </dataValidation>
    <dataValidation type="list" allowBlank="1" showInputMessage="1" showErrorMessage="1" sqref="D2:D45" xr:uid="{00000000-0002-0000-0200-000001000000}">
      <formula1>ConceptosIng</formula1>
    </dataValidation>
  </dataValidations>
  <pageMargins left="0.15748031496062992" right="0.15748031496062992" top="0.74803149606299213" bottom="0.74803149606299213" header="0.31496062992125984" footer="0.31496062992125984"/>
  <pageSetup scale="40" fitToHeight="0"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FILTROS!$F$9:$F$25</xm:f>
          </x14:formula1>
          <xm:sqref>E2:E45</xm:sqref>
        </x14:dataValidation>
        <x14:dataValidation type="list" allowBlank="1" showInputMessage="1" showErrorMessage="1" xr:uid="{00000000-0002-0000-0200-000003000000}">
          <x14:formula1>
            <xm:f>FILTROS!$D$9:$D$31</xm:f>
          </x14:formula1>
          <xm:sqref>F2:F45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M160"/>
  <sheetViews>
    <sheetView topLeftCell="E1" zoomScale="95" zoomScaleNormal="95" workbookViewId="0">
      <pane ySplit="1" topLeftCell="A2" activePane="bottomLeft" state="frozen"/>
      <selection activeCell="E1" sqref="E1"/>
      <selection pane="bottomLeft" activeCell="I5" sqref="I5"/>
    </sheetView>
  </sheetViews>
  <sheetFormatPr baseColWidth="10" defaultRowHeight="15.75" x14ac:dyDescent="0.25"/>
  <cols>
    <col min="1" max="1" width="39.42578125" style="93" hidden="1" customWidth="1"/>
    <col min="2" max="2" width="30.7109375" style="87" hidden="1" customWidth="1"/>
    <col min="3" max="4" width="25" style="87" hidden="1" customWidth="1"/>
    <col min="5" max="5" width="20.42578125" style="204" customWidth="1"/>
    <col min="6" max="6" width="1.28515625" style="87" hidden="1" customWidth="1"/>
    <col min="7" max="7" width="73.85546875" style="94" customWidth="1"/>
    <col min="8" max="8" width="17.28515625" style="97" customWidth="1"/>
    <col min="9" max="9" width="80.42578125" style="87" customWidth="1"/>
    <col min="10" max="10" width="28.85546875" style="87" customWidth="1"/>
    <col min="11" max="11" width="30.42578125" style="87" customWidth="1"/>
    <col min="12" max="12" width="41.5703125" style="87" customWidth="1"/>
    <col min="13" max="13" width="2.7109375" style="87" hidden="1" customWidth="1"/>
    <col min="14" max="14" width="28.7109375" style="87" customWidth="1"/>
    <col min="15" max="15" width="15.42578125" style="87" customWidth="1"/>
    <col min="16" max="16384" width="11.42578125" style="87"/>
  </cols>
  <sheetData>
    <row r="1" spans="1:13" s="91" customFormat="1" ht="48" customHeight="1" thickBot="1" x14ac:dyDescent="0.3">
      <c r="A1" s="28" t="s">
        <v>35</v>
      </c>
      <c r="B1" s="28" t="s">
        <v>37</v>
      </c>
      <c r="C1" s="28" t="s">
        <v>27</v>
      </c>
      <c r="D1" s="29" t="s">
        <v>72</v>
      </c>
      <c r="E1" s="96" t="s">
        <v>243</v>
      </c>
      <c r="F1" s="96" t="s">
        <v>33</v>
      </c>
      <c r="G1" s="96" t="s">
        <v>351</v>
      </c>
      <c r="H1" s="96" t="s">
        <v>352</v>
      </c>
      <c r="I1" s="96" t="s">
        <v>73</v>
      </c>
      <c r="J1" s="96" t="s">
        <v>75</v>
      </c>
      <c r="K1" s="96" t="s">
        <v>28</v>
      </c>
      <c r="L1" s="96" t="s">
        <v>74</v>
      </c>
      <c r="M1" s="30" t="s">
        <v>26</v>
      </c>
    </row>
    <row r="2" spans="1:13" ht="69.75" customHeight="1" x14ac:dyDescent="0.25">
      <c r="A2" s="92"/>
      <c r="B2" s="84"/>
      <c r="C2" s="84"/>
      <c r="D2" s="85"/>
      <c r="E2" s="126"/>
      <c r="F2" s="124"/>
      <c r="G2" s="124"/>
      <c r="H2" s="125" t="e">
        <f>VLOOKUP(Egresos[[#This Row],[Conceptos de Egresos]],FILTROS!$B$9:$G$106,6,FALSE)</f>
        <v>#N/A</v>
      </c>
      <c r="I2" s="138"/>
      <c r="J2" s="127"/>
      <c r="K2" s="139"/>
      <c r="L2" s="107"/>
      <c r="M2" s="86"/>
    </row>
    <row r="3" spans="1:13" ht="69.95" customHeight="1" x14ac:dyDescent="0.25">
      <c r="A3" s="92"/>
      <c r="B3" s="83"/>
      <c r="C3" s="83"/>
      <c r="D3" s="88"/>
      <c r="E3" s="117"/>
      <c r="F3" s="111"/>
      <c r="G3" s="111"/>
      <c r="H3" s="112" t="e">
        <f>VLOOKUP(Egresos[[#This Row],[Conceptos de Egresos]],FILTROS!$B$9:$G$106,6,FALSE)</f>
        <v>#N/A</v>
      </c>
      <c r="I3" s="113"/>
      <c r="J3" s="114"/>
      <c r="K3" s="115"/>
      <c r="L3" s="107"/>
      <c r="M3" s="86"/>
    </row>
    <row r="4" spans="1:13" ht="69.95" customHeight="1" x14ac:dyDescent="0.25">
      <c r="A4" s="92"/>
      <c r="B4" s="83"/>
      <c r="C4" s="83"/>
      <c r="D4" s="88"/>
      <c r="E4" s="117"/>
      <c r="F4" s="111"/>
      <c r="G4" s="111"/>
      <c r="H4" s="112" t="e">
        <f>VLOOKUP(Egresos[[#This Row],[Conceptos de Egresos]],FILTROS!$B$9:$G$106,6,FALSE)</f>
        <v>#N/A</v>
      </c>
      <c r="I4" s="113"/>
      <c r="J4" s="114"/>
      <c r="K4" s="115"/>
      <c r="L4" s="107"/>
      <c r="M4" s="86"/>
    </row>
    <row r="5" spans="1:13" ht="69.95" customHeight="1" x14ac:dyDescent="0.25">
      <c r="A5" s="92"/>
      <c r="B5" s="83"/>
      <c r="C5" s="83"/>
      <c r="D5" s="88"/>
      <c r="E5" s="117"/>
      <c r="F5" s="111"/>
      <c r="G5" s="111"/>
      <c r="H5" s="112" t="e">
        <f>VLOOKUP(Egresos[[#This Row],[Conceptos de Egresos]],FILTROS!$B$9:$G$106,6,FALSE)</f>
        <v>#N/A</v>
      </c>
      <c r="I5" s="113"/>
      <c r="J5" s="114"/>
      <c r="K5" s="115"/>
      <c r="L5" s="107"/>
      <c r="M5" s="86"/>
    </row>
    <row r="6" spans="1:13" ht="69.95" customHeight="1" x14ac:dyDescent="0.25">
      <c r="A6" s="92"/>
      <c r="B6" s="83"/>
      <c r="C6" s="83"/>
      <c r="D6" s="88"/>
      <c r="E6" s="117"/>
      <c r="F6" s="111"/>
      <c r="G6" s="111"/>
      <c r="H6" s="112" t="e">
        <f>VLOOKUP(Egresos[[#This Row],[Conceptos de Egresos]],FILTROS!$B$9:$G$106,6,FALSE)</f>
        <v>#N/A</v>
      </c>
      <c r="I6" s="113"/>
      <c r="J6" s="114"/>
      <c r="K6" s="115"/>
      <c r="L6" s="107"/>
      <c r="M6" s="89"/>
    </row>
    <row r="7" spans="1:13" ht="69.95" customHeight="1" x14ac:dyDescent="0.25">
      <c r="A7" s="92"/>
      <c r="B7" s="83"/>
      <c r="C7" s="83"/>
      <c r="D7" s="88"/>
      <c r="E7" s="117"/>
      <c r="F7" s="111"/>
      <c r="G7" s="111"/>
      <c r="H7" s="112" t="e">
        <f>VLOOKUP(Egresos[[#This Row],[Conceptos de Egresos]],FILTROS!$B$9:$G$106,6,FALSE)</f>
        <v>#N/A</v>
      </c>
      <c r="I7" s="113"/>
      <c r="J7" s="114"/>
      <c r="K7" s="116"/>
      <c r="L7" s="107"/>
      <c r="M7" s="89"/>
    </row>
    <row r="8" spans="1:13" ht="69.95" customHeight="1" x14ac:dyDescent="0.25">
      <c r="A8" s="92"/>
      <c r="B8" s="83"/>
      <c r="C8" s="83"/>
      <c r="D8" s="88"/>
      <c r="E8" s="117"/>
      <c r="F8" s="111"/>
      <c r="G8" s="111"/>
      <c r="H8" s="112" t="e">
        <f>VLOOKUP(Egresos[[#This Row],[Conceptos de Egresos]],FILTROS!$B$9:$G$106,6,FALSE)</f>
        <v>#N/A</v>
      </c>
      <c r="I8" s="113"/>
      <c r="J8" s="114"/>
      <c r="K8" s="116"/>
      <c r="L8" s="107"/>
      <c r="M8" s="89"/>
    </row>
    <row r="9" spans="1:13" ht="69.95" customHeight="1" x14ac:dyDescent="0.25">
      <c r="A9" s="92"/>
      <c r="B9" s="83"/>
      <c r="C9" s="83"/>
      <c r="D9" s="88"/>
      <c r="E9" s="117"/>
      <c r="F9" s="111"/>
      <c r="G9" s="111"/>
      <c r="H9" s="112" t="e">
        <f>VLOOKUP(Egresos[[#This Row],[Conceptos de Egresos]],FILTROS!$B$9:$G$106,6,FALSE)</f>
        <v>#N/A</v>
      </c>
      <c r="I9" s="113"/>
      <c r="J9" s="114"/>
      <c r="K9" s="116"/>
      <c r="L9" s="107"/>
      <c r="M9" s="89"/>
    </row>
    <row r="10" spans="1:13" ht="69.95" customHeight="1" x14ac:dyDescent="0.25">
      <c r="A10" s="92"/>
      <c r="B10" s="83"/>
      <c r="C10" s="83"/>
      <c r="D10" s="88"/>
      <c r="E10" s="117"/>
      <c r="F10" s="111"/>
      <c r="G10" s="111"/>
      <c r="H10" s="112" t="e">
        <f>VLOOKUP(Egresos[[#This Row],[Conceptos de Egresos]],FILTROS!$B$9:$G$106,6,FALSE)</f>
        <v>#N/A</v>
      </c>
      <c r="I10" s="113"/>
      <c r="J10" s="114"/>
      <c r="K10" s="116"/>
      <c r="L10" s="107"/>
      <c r="M10" s="89"/>
    </row>
    <row r="11" spans="1:13" ht="69.95" customHeight="1" x14ac:dyDescent="0.25">
      <c r="A11" s="92"/>
      <c r="B11" s="83"/>
      <c r="C11" s="83"/>
      <c r="D11" s="88"/>
      <c r="E11" s="117"/>
      <c r="F11" s="111"/>
      <c r="G11" s="111"/>
      <c r="H11" s="112" t="e">
        <f>VLOOKUP(Egresos[[#This Row],[Conceptos de Egresos]],FILTROS!$B$9:$G$106,6,FALSE)</f>
        <v>#N/A</v>
      </c>
      <c r="I11" s="117"/>
      <c r="J11" s="114"/>
      <c r="K11" s="116"/>
      <c r="L11" s="107"/>
      <c r="M11" s="89"/>
    </row>
    <row r="12" spans="1:13" ht="69.95" customHeight="1" x14ac:dyDescent="0.25">
      <c r="A12" s="92"/>
      <c r="B12" s="83"/>
      <c r="C12" s="83"/>
      <c r="D12" s="88"/>
      <c r="E12" s="117"/>
      <c r="F12" s="111"/>
      <c r="G12" s="111"/>
      <c r="H12" s="112" t="e">
        <f>VLOOKUP(Egresos[[#This Row],[Conceptos de Egresos]],FILTROS!$B$9:$G$106,6,FALSE)</f>
        <v>#N/A</v>
      </c>
      <c r="I12" s="117"/>
      <c r="J12" s="114"/>
      <c r="K12" s="116"/>
      <c r="L12" s="107"/>
      <c r="M12" s="89"/>
    </row>
    <row r="13" spans="1:13" ht="69.95" customHeight="1" x14ac:dyDescent="0.25">
      <c r="A13" s="92"/>
      <c r="B13" s="83"/>
      <c r="C13" s="83"/>
      <c r="D13" s="88"/>
      <c r="E13" s="117"/>
      <c r="F13" s="111"/>
      <c r="G13" s="111"/>
      <c r="H13" s="112" t="e">
        <f>VLOOKUP(Egresos[[#This Row],[Conceptos de Egresos]],FILTROS!$B$9:$G$106,6,FALSE)</f>
        <v>#N/A</v>
      </c>
      <c r="I13" s="117"/>
      <c r="J13" s="114"/>
      <c r="K13" s="116"/>
      <c r="L13" s="107"/>
      <c r="M13" s="89"/>
    </row>
    <row r="14" spans="1:13" ht="69.95" customHeight="1" x14ac:dyDescent="0.25">
      <c r="A14" s="92"/>
      <c r="B14" s="83"/>
      <c r="C14" s="83"/>
      <c r="D14" s="88"/>
      <c r="E14" s="117"/>
      <c r="F14" s="111"/>
      <c r="G14" s="111"/>
      <c r="H14" s="112" t="e">
        <f>VLOOKUP(Egresos[[#This Row],[Conceptos de Egresos]],FILTROS!$B$9:$G$106,6,FALSE)</f>
        <v>#N/A</v>
      </c>
      <c r="I14" s="117"/>
      <c r="J14" s="114"/>
      <c r="K14" s="116"/>
      <c r="L14" s="107"/>
      <c r="M14" s="89"/>
    </row>
    <row r="15" spans="1:13" ht="69.95" customHeight="1" x14ac:dyDescent="0.25">
      <c r="A15" s="92"/>
      <c r="B15" s="83"/>
      <c r="C15" s="83"/>
      <c r="D15" s="88"/>
      <c r="E15" s="117"/>
      <c r="F15" s="111"/>
      <c r="G15" s="111"/>
      <c r="H15" s="112" t="e">
        <f>VLOOKUP(Egresos[[#This Row],[Conceptos de Egresos]],FILTROS!$B$9:$G$106,6,FALSE)</f>
        <v>#N/A</v>
      </c>
      <c r="I15" s="117"/>
      <c r="J15" s="114"/>
      <c r="K15" s="116"/>
      <c r="L15" s="107"/>
      <c r="M15" s="89"/>
    </row>
    <row r="16" spans="1:13" ht="69.95" customHeight="1" x14ac:dyDescent="0.25">
      <c r="A16" s="92"/>
      <c r="B16" s="83"/>
      <c r="C16" s="83"/>
      <c r="D16" s="88"/>
      <c r="E16" s="117"/>
      <c r="F16" s="111"/>
      <c r="G16" s="111"/>
      <c r="H16" s="112" t="e">
        <f>VLOOKUP(Egresos[[#This Row],[Conceptos de Egresos]],FILTROS!$B$9:$G$106,6,FALSE)</f>
        <v>#N/A</v>
      </c>
      <c r="I16" s="117"/>
      <c r="J16" s="114"/>
      <c r="K16" s="116"/>
      <c r="L16" s="107"/>
      <c r="M16" s="89"/>
    </row>
    <row r="17" spans="1:13" ht="69.95" customHeight="1" x14ac:dyDescent="0.25">
      <c r="A17" s="92"/>
      <c r="B17" s="83"/>
      <c r="C17" s="83"/>
      <c r="D17" s="88"/>
      <c r="E17" s="117"/>
      <c r="F17" s="111"/>
      <c r="G17" s="111"/>
      <c r="H17" s="112" t="e">
        <f>VLOOKUP(Egresos[[#This Row],[Conceptos de Egresos]],FILTROS!$B$9:$G$106,6,FALSE)</f>
        <v>#N/A</v>
      </c>
      <c r="I17" s="117"/>
      <c r="J17" s="114"/>
      <c r="K17" s="116"/>
      <c r="L17" s="107"/>
      <c r="M17" s="89"/>
    </row>
    <row r="18" spans="1:13" ht="69.95" customHeight="1" x14ac:dyDescent="0.25">
      <c r="A18" s="92"/>
      <c r="B18" s="83"/>
      <c r="C18" s="83"/>
      <c r="D18" s="88"/>
      <c r="E18" s="117"/>
      <c r="F18" s="111"/>
      <c r="G18" s="111"/>
      <c r="H18" s="112" t="e">
        <f>VLOOKUP(Egresos[[#This Row],[Conceptos de Egresos]],FILTROS!$B$9:$G$106,6,FALSE)</f>
        <v>#N/A</v>
      </c>
      <c r="I18" s="117"/>
      <c r="J18" s="114"/>
      <c r="K18" s="116"/>
      <c r="L18" s="107"/>
      <c r="M18" s="89"/>
    </row>
    <row r="19" spans="1:13" ht="69.95" customHeight="1" x14ac:dyDescent="0.25">
      <c r="A19" s="92"/>
      <c r="B19" s="83"/>
      <c r="C19" s="83"/>
      <c r="D19" s="88"/>
      <c r="E19" s="117"/>
      <c r="F19" s="111"/>
      <c r="G19" s="111"/>
      <c r="H19" s="112" t="e">
        <f>VLOOKUP(Egresos[[#This Row],[Conceptos de Egresos]],FILTROS!$B$9:$G$106,6,FALSE)</f>
        <v>#N/A</v>
      </c>
      <c r="I19" s="117"/>
      <c r="J19" s="114"/>
      <c r="K19" s="116"/>
      <c r="L19" s="107"/>
      <c r="M19" s="89"/>
    </row>
    <row r="20" spans="1:13" ht="69.95" customHeight="1" x14ac:dyDescent="0.25">
      <c r="A20" s="92"/>
      <c r="B20" s="83"/>
      <c r="C20" s="83"/>
      <c r="D20" s="88"/>
      <c r="E20" s="117"/>
      <c r="F20" s="111"/>
      <c r="G20" s="111"/>
      <c r="H20" s="112" t="e">
        <f>VLOOKUP(Egresos[[#This Row],[Conceptos de Egresos]],FILTROS!$B$9:$G$106,6,FALSE)</f>
        <v>#N/A</v>
      </c>
      <c r="I20" s="117"/>
      <c r="J20" s="114"/>
      <c r="K20" s="116"/>
      <c r="L20" s="107"/>
      <c r="M20" s="89"/>
    </row>
    <row r="21" spans="1:13" ht="69.95" customHeight="1" x14ac:dyDescent="0.25">
      <c r="A21" s="92"/>
      <c r="B21" s="83"/>
      <c r="C21" s="83"/>
      <c r="D21" s="88"/>
      <c r="E21" s="117"/>
      <c r="F21" s="111"/>
      <c r="G21" s="111"/>
      <c r="H21" s="112" t="e">
        <f>VLOOKUP(Egresos[[#This Row],[Conceptos de Egresos]],FILTROS!$B$9:$G$106,6,FALSE)</f>
        <v>#N/A</v>
      </c>
      <c r="I21" s="117"/>
      <c r="J21" s="114"/>
      <c r="K21" s="116"/>
      <c r="L21" s="107"/>
      <c r="M21" s="89"/>
    </row>
    <row r="22" spans="1:13" ht="69.95" customHeight="1" x14ac:dyDescent="0.25">
      <c r="A22" s="92"/>
      <c r="B22" s="83"/>
      <c r="C22" s="83"/>
      <c r="D22" s="88"/>
      <c r="E22" s="117"/>
      <c r="F22" s="111"/>
      <c r="G22" s="111"/>
      <c r="H22" s="112" t="e">
        <f>VLOOKUP(Egresos[[#This Row],[Conceptos de Egresos]],FILTROS!$B$9:$G$106,6,FALSE)</f>
        <v>#N/A</v>
      </c>
      <c r="I22" s="117"/>
      <c r="J22" s="114"/>
      <c r="K22" s="116"/>
      <c r="L22" s="107"/>
      <c r="M22" s="89"/>
    </row>
    <row r="23" spans="1:13" ht="69.95" customHeight="1" x14ac:dyDescent="0.25">
      <c r="A23" s="92"/>
      <c r="B23" s="83"/>
      <c r="C23" s="83"/>
      <c r="D23" s="88"/>
      <c r="E23" s="117"/>
      <c r="F23" s="111"/>
      <c r="G23" s="118"/>
      <c r="H23" s="112" t="e">
        <f>VLOOKUP(Egresos[[#This Row],[Conceptos de Egresos]],FILTROS!$B$9:$G$106,6,FALSE)</f>
        <v>#N/A</v>
      </c>
      <c r="I23" s="117"/>
      <c r="J23" s="114"/>
      <c r="K23" s="116"/>
      <c r="L23" s="107"/>
      <c r="M23" s="89"/>
    </row>
    <row r="24" spans="1:13" ht="69.95" customHeight="1" x14ac:dyDescent="0.25">
      <c r="A24" s="92"/>
      <c r="B24" s="83"/>
      <c r="C24" s="83"/>
      <c r="D24" s="88"/>
      <c r="E24" s="117"/>
      <c r="F24" s="111"/>
      <c r="G24" s="111"/>
      <c r="H24" s="112" t="e">
        <f>VLOOKUP(Egresos[[#This Row],[Conceptos de Egresos]],FILTROS!$B$9:$G$106,6,FALSE)</f>
        <v>#N/A</v>
      </c>
      <c r="I24" s="117"/>
      <c r="J24" s="114"/>
      <c r="K24" s="116"/>
      <c r="L24" s="107"/>
      <c r="M24" s="89"/>
    </row>
    <row r="25" spans="1:13" ht="69.95" customHeight="1" x14ac:dyDescent="0.25">
      <c r="A25" s="92"/>
      <c r="B25" s="83"/>
      <c r="C25" s="83"/>
      <c r="D25" s="88"/>
      <c r="E25" s="117"/>
      <c r="F25" s="111"/>
      <c r="G25" s="111"/>
      <c r="H25" s="112" t="e">
        <f>VLOOKUP(Egresos[[#This Row],[Conceptos de Egresos]],FILTROS!$B$9:$G$106,6,FALSE)</f>
        <v>#N/A</v>
      </c>
      <c r="I25" s="117"/>
      <c r="J25" s="114"/>
      <c r="K25" s="116"/>
      <c r="L25" s="107"/>
      <c r="M25" s="89"/>
    </row>
    <row r="26" spans="1:13" ht="69.95" customHeight="1" thickBot="1" x14ac:dyDescent="0.3">
      <c r="A26" s="92"/>
      <c r="B26" s="83"/>
      <c r="C26" s="83"/>
      <c r="D26" s="88"/>
      <c r="E26" s="121"/>
      <c r="F26" s="119"/>
      <c r="G26" s="119"/>
      <c r="H26" s="120" t="e">
        <f>VLOOKUP(Egresos[[#This Row],[Conceptos de Egresos]],FILTROS!$B$9:$G$106,6,FALSE)</f>
        <v>#N/A</v>
      </c>
      <c r="I26" s="121"/>
      <c r="J26" s="122"/>
      <c r="K26" s="123"/>
      <c r="L26" s="134"/>
      <c r="M26" s="89"/>
    </row>
    <row r="27" spans="1:13" ht="69.95" customHeight="1" x14ac:dyDescent="0.25">
      <c r="A27" s="92"/>
      <c r="B27" s="83"/>
      <c r="C27" s="83"/>
      <c r="D27" s="88"/>
      <c r="E27" s="126"/>
      <c r="F27" s="124"/>
      <c r="G27" s="124"/>
      <c r="H27" s="125" t="e">
        <f>VLOOKUP(Egresos[[#This Row],[Conceptos de Egresos]],FILTROS!$B$9:$G$106,6,FALSE)</f>
        <v>#N/A</v>
      </c>
      <c r="I27" s="126"/>
      <c r="J27" s="127"/>
      <c r="K27" s="128"/>
      <c r="L27" s="136"/>
      <c r="M27" s="89"/>
    </row>
    <row r="28" spans="1:13" ht="69.95" customHeight="1" x14ac:dyDescent="0.25">
      <c r="A28" s="92"/>
      <c r="B28" s="83"/>
      <c r="C28" s="83"/>
      <c r="D28" s="88"/>
      <c r="E28" s="117"/>
      <c r="F28" s="111"/>
      <c r="G28" s="111"/>
      <c r="H28" s="112" t="e">
        <f>VLOOKUP(Egresos[[#This Row],[Conceptos de Egresos]],FILTROS!$B$9:$G$106,6,FALSE)</f>
        <v>#N/A</v>
      </c>
      <c r="I28" s="117"/>
      <c r="J28" s="114"/>
      <c r="K28" s="116"/>
      <c r="L28" s="107"/>
      <c r="M28" s="89"/>
    </row>
    <row r="29" spans="1:13" ht="69.95" customHeight="1" x14ac:dyDescent="0.25">
      <c r="A29" s="92"/>
      <c r="B29" s="83"/>
      <c r="C29" s="83"/>
      <c r="D29" s="88"/>
      <c r="E29" s="117"/>
      <c r="F29" s="111"/>
      <c r="G29" s="111"/>
      <c r="H29" s="112" t="e">
        <f>VLOOKUP(Egresos[[#This Row],[Conceptos de Egresos]],FILTROS!$B$9:$G$106,6,FALSE)</f>
        <v>#N/A</v>
      </c>
      <c r="I29" s="117"/>
      <c r="J29" s="114"/>
      <c r="K29" s="116"/>
      <c r="L29" s="107"/>
      <c r="M29" s="89"/>
    </row>
    <row r="30" spans="1:13" ht="69.95" customHeight="1" x14ac:dyDescent="0.25">
      <c r="A30" s="92"/>
      <c r="B30" s="83"/>
      <c r="C30" s="83"/>
      <c r="D30" s="88"/>
      <c r="E30" s="117"/>
      <c r="F30" s="111"/>
      <c r="G30" s="111"/>
      <c r="H30" s="112" t="e">
        <f>VLOOKUP(Egresos[[#This Row],[Conceptos de Egresos]],FILTROS!$B$9:$G$106,6,FALSE)</f>
        <v>#N/A</v>
      </c>
      <c r="I30" s="117"/>
      <c r="J30" s="114"/>
      <c r="K30" s="116"/>
      <c r="L30" s="107"/>
      <c r="M30" s="89"/>
    </row>
    <row r="31" spans="1:13" ht="69.95" customHeight="1" x14ac:dyDescent="0.25">
      <c r="A31" s="92"/>
      <c r="B31" s="83"/>
      <c r="C31" s="83"/>
      <c r="D31" s="88"/>
      <c r="E31" s="117"/>
      <c r="F31" s="111"/>
      <c r="G31" s="111"/>
      <c r="H31" s="112" t="e">
        <f>VLOOKUP(Egresos[[#This Row],[Conceptos de Egresos]],FILTROS!$B$9:$G$106,6,FALSE)</f>
        <v>#N/A</v>
      </c>
      <c r="I31" s="117"/>
      <c r="J31" s="114"/>
      <c r="K31" s="116"/>
      <c r="L31" s="107"/>
      <c r="M31" s="89"/>
    </row>
    <row r="32" spans="1:13" ht="69.95" customHeight="1" x14ac:dyDescent="0.25">
      <c r="A32" s="92"/>
      <c r="B32" s="83"/>
      <c r="C32" s="83"/>
      <c r="D32" s="88"/>
      <c r="E32" s="117"/>
      <c r="F32" s="111"/>
      <c r="G32" s="111"/>
      <c r="H32" s="112" t="e">
        <f>VLOOKUP(Egresos[[#This Row],[Conceptos de Egresos]],FILTROS!$B$9:$G$106,6,FALSE)</f>
        <v>#N/A</v>
      </c>
      <c r="I32" s="117"/>
      <c r="J32" s="114"/>
      <c r="K32" s="116"/>
      <c r="L32" s="107"/>
      <c r="M32" s="89"/>
    </row>
    <row r="33" spans="1:13" ht="69.95" customHeight="1" x14ac:dyDescent="0.25">
      <c r="A33" s="92"/>
      <c r="B33" s="83"/>
      <c r="C33" s="83"/>
      <c r="D33" s="88"/>
      <c r="E33" s="117"/>
      <c r="F33" s="111"/>
      <c r="G33" s="111"/>
      <c r="H33" s="112" t="e">
        <f>VLOOKUP(Egresos[[#This Row],[Conceptos de Egresos]],FILTROS!$B$9:$G$106,6,FALSE)</f>
        <v>#N/A</v>
      </c>
      <c r="I33" s="117"/>
      <c r="J33" s="114"/>
      <c r="K33" s="116"/>
      <c r="L33" s="107"/>
      <c r="M33" s="89"/>
    </row>
    <row r="34" spans="1:13" ht="69.95" customHeight="1" x14ac:dyDescent="0.25">
      <c r="A34" s="92"/>
      <c r="B34" s="83"/>
      <c r="C34" s="83"/>
      <c r="D34" s="88"/>
      <c r="E34" s="117"/>
      <c r="F34" s="111"/>
      <c r="G34" s="111"/>
      <c r="H34" s="112" t="e">
        <f>VLOOKUP(Egresos[[#This Row],[Conceptos de Egresos]],FILTROS!$B$9:$G$106,6,FALSE)</f>
        <v>#N/A</v>
      </c>
      <c r="I34" s="117"/>
      <c r="J34" s="114"/>
      <c r="K34" s="116"/>
      <c r="L34" s="107"/>
      <c r="M34" s="89"/>
    </row>
    <row r="35" spans="1:13" ht="69.95" customHeight="1" x14ac:dyDescent="0.25">
      <c r="A35" s="92"/>
      <c r="B35" s="83"/>
      <c r="C35" s="83"/>
      <c r="D35" s="88"/>
      <c r="E35" s="117"/>
      <c r="F35" s="111"/>
      <c r="G35" s="111"/>
      <c r="H35" s="112" t="e">
        <f>VLOOKUP(Egresos[[#This Row],[Conceptos de Egresos]],FILTROS!$B$9:$G$106,6,FALSE)</f>
        <v>#N/A</v>
      </c>
      <c r="I35" s="117"/>
      <c r="J35" s="114"/>
      <c r="K35" s="116"/>
      <c r="L35" s="107"/>
      <c r="M35" s="89"/>
    </row>
    <row r="36" spans="1:13" ht="69.95" customHeight="1" x14ac:dyDescent="0.25">
      <c r="A36" s="92"/>
      <c r="B36" s="83"/>
      <c r="C36" s="83"/>
      <c r="D36" s="88"/>
      <c r="E36" s="117"/>
      <c r="F36" s="111"/>
      <c r="G36" s="111"/>
      <c r="H36" s="112" t="e">
        <f>VLOOKUP(Egresos[[#This Row],[Conceptos de Egresos]],FILTROS!$B$9:$G$106,6,FALSE)</f>
        <v>#N/A</v>
      </c>
      <c r="I36" s="117"/>
      <c r="J36" s="114"/>
      <c r="K36" s="116"/>
      <c r="L36" s="107"/>
      <c r="M36" s="89"/>
    </row>
    <row r="37" spans="1:13" ht="69.95" customHeight="1" x14ac:dyDescent="0.25">
      <c r="A37" s="92"/>
      <c r="B37" s="83"/>
      <c r="C37" s="83"/>
      <c r="D37" s="88"/>
      <c r="E37" s="117"/>
      <c r="F37" s="111"/>
      <c r="G37" s="111"/>
      <c r="H37" s="112" t="e">
        <f>VLOOKUP(Egresos[[#This Row],[Conceptos de Egresos]],FILTROS!$B$9:$G$106,6,FALSE)</f>
        <v>#N/A</v>
      </c>
      <c r="I37" s="117"/>
      <c r="J37" s="114"/>
      <c r="K37" s="116"/>
      <c r="L37" s="107"/>
      <c r="M37" s="89"/>
    </row>
    <row r="38" spans="1:13" ht="69.95" customHeight="1" x14ac:dyDescent="0.25">
      <c r="A38" s="92"/>
      <c r="B38" s="83"/>
      <c r="C38" s="83"/>
      <c r="D38" s="88"/>
      <c r="E38" s="117"/>
      <c r="F38" s="111"/>
      <c r="G38" s="111"/>
      <c r="H38" s="112" t="e">
        <f>VLOOKUP(Egresos[[#This Row],[Conceptos de Egresos]],FILTROS!$B$9:$G$106,6,FALSE)</f>
        <v>#N/A</v>
      </c>
      <c r="I38" s="117"/>
      <c r="J38" s="114"/>
      <c r="K38" s="116"/>
      <c r="L38" s="107"/>
      <c r="M38" s="89"/>
    </row>
    <row r="39" spans="1:13" ht="69.95" customHeight="1" x14ac:dyDescent="0.25">
      <c r="A39" s="92"/>
      <c r="B39" s="83"/>
      <c r="C39" s="83"/>
      <c r="D39" s="88"/>
      <c r="E39" s="117"/>
      <c r="F39" s="111"/>
      <c r="G39" s="111"/>
      <c r="H39" s="112" t="e">
        <f>VLOOKUP(Egresos[[#This Row],[Conceptos de Egresos]],FILTROS!$B$9:$G$106,6,FALSE)</f>
        <v>#N/A</v>
      </c>
      <c r="I39" s="117"/>
      <c r="J39" s="114"/>
      <c r="K39" s="116"/>
      <c r="L39" s="107"/>
      <c r="M39" s="89"/>
    </row>
    <row r="40" spans="1:13" ht="69.95" customHeight="1" x14ac:dyDescent="0.25">
      <c r="A40" s="92"/>
      <c r="B40" s="83"/>
      <c r="C40" s="83"/>
      <c r="D40" s="88"/>
      <c r="E40" s="117"/>
      <c r="F40" s="111"/>
      <c r="G40" s="111"/>
      <c r="H40" s="112" t="e">
        <f>VLOOKUP(Egresos[[#This Row],[Conceptos de Egresos]],FILTROS!$B$9:$G$106,6,FALSE)</f>
        <v>#N/A</v>
      </c>
      <c r="I40" s="117"/>
      <c r="J40" s="114"/>
      <c r="K40" s="116"/>
      <c r="L40" s="107"/>
      <c r="M40" s="89"/>
    </row>
    <row r="41" spans="1:13" ht="69.95" customHeight="1" x14ac:dyDescent="0.25">
      <c r="A41" s="92"/>
      <c r="B41" s="83"/>
      <c r="C41" s="83"/>
      <c r="D41" s="88"/>
      <c r="E41" s="117"/>
      <c r="F41" s="111"/>
      <c r="G41" s="111"/>
      <c r="H41" s="112" t="e">
        <f>VLOOKUP(Egresos[[#This Row],[Conceptos de Egresos]],FILTROS!$B$9:$G$106,6,FALSE)</f>
        <v>#N/A</v>
      </c>
      <c r="I41" s="117"/>
      <c r="J41" s="114"/>
      <c r="K41" s="116"/>
      <c r="L41" s="107"/>
      <c r="M41" s="89"/>
    </row>
    <row r="42" spans="1:13" ht="69.95" customHeight="1" x14ac:dyDescent="0.25">
      <c r="A42" s="92"/>
      <c r="B42" s="83"/>
      <c r="C42" s="83"/>
      <c r="D42" s="88"/>
      <c r="E42" s="117"/>
      <c r="F42" s="111"/>
      <c r="G42" s="111"/>
      <c r="H42" s="112" t="e">
        <f>VLOOKUP(Egresos[[#This Row],[Conceptos de Egresos]],FILTROS!$B$9:$G$106,6,FALSE)</f>
        <v>#N/A</v>
      </c>
      <c r="I42" s="117"/>
      <c r="J42" s="114"/>
      <c r="K42" s="116"/>
      <c r="L42" s="107"/>
      <c r="M42" s="89"/>
    </row>
    <row r="43" spans="1:13" ht="69.95" customHeight="1" x14ac:dyDescent="0.25">
      <c r="A43" s="92"/>
      <c r="B43" s="83"/>
      <c r="C43" s="83"/>
      <c r="D43" s="88"/>
      <c r="E43" s="117"/>
      <c r="F43" s="111"/>
      <c r="G43" s="111"/>
      <c r="H43" s="112" t="e">
        <f>VLOOKUP(Egresos[[#This Row],[Conceptos de Egresos]],FILTROS!$B$9:$G$106,6,FALSE)</f>
        <v>#N/A</v>
      </c>
      <c r="I43" s="117"/>
      <c r="J43" s="114"/>
      <c r="K43" s="116"/>
      <c r="L43" s="107"/>
      <c r="M43" s="89"/>
    </row>
    <row r="44" spans="1:13" ht="69.95" customHeight="1" x14ac:dyDescent="0.25">
      <c r="A44" s="92"/>
      <c r="B44" s="83"/>
      <c r="C44" s="83"/>
      <c r="D44" s="88"/>
      <c r="E44" s="117"/>
      <c r="F44" s="111"/>
      <c r="G44" s="111"/>
      <c r="H44" s="112" t="e">
        <f>VLOOKUP(Egresos[[#This Row],[Conceptos de Egresos]],FILTROS!$B$9:$G$106,6,FALSE)</f>
        <v>#N/A</v>
      </c>
      <c r="I44" s="117"/>
      <c r="J44" s="114"/>
      <c r="K44" s="116"/>
      <c r="L44" s="107"/>
      <c r="M44" s="89"/>
    </row>
    <row r="45" spans="1:13" ht="69.95" customHeight="1" x14ac:dyDescent="0.25">
      <c r="A45" s="92"/>
      <c r="B45" s="83"/>
      <c r="C45" s="83"/>
      <c r="D45" s="88"/>
      <c r="E45" s="117"/>
      <c r="F45" s="111"/>
      <c r="G45" s="111"/>
      <c r="H45" s="112" t="e">
        <f>VLOOKUP(Egresos[[#This Row],[Conceptos de Egresos]],FILTROS!$B$9:$G$106,6,FALSE)</f>
        <v>#N/A</v>
      </c>
      <c r="I45" s="117"/>
      <c r="J45" s="114"/>
      <c r="K45" s="116"/>
      <c r="L45" s="109"/>
      <c r="M45" s="89"/>
    </row>
    <row r="46" spans="1:13" ht="69.95" customHeight="1" x14ac:dyDescent="0.25">
      <c r="A46" s="92"/>
      <c r="B46" s="83"/>
      <c r="C46" s="83"/>
      <c r="D46" s="88"/>
      <c r="E46" s="117"/>
      <c r="F46" s="111"/>
      <c r="G46" s="111"/>
      <c r="H46" s="112" t="e">
        <f>VLOOKUP(Egresos[[#This Row],[Conceptos de Egresos]],FILTROS!$B$9:$G$106,6,FALSE)</f>
        <v>#N/A</v>
      </c>
      <c r="I46" s="117"/>
      <c r="J46" s="114"/>
      <c r="K46" s="116"/>
      <c r="L46" s="107"/>
      <c r="M46" s="89"/>
    </row>
    <row r="47" spans="1:13" ht="69.95" customHeight="1" x14ac:dyDescent="0.25">
      <c r="A47" s="92"/>
      <c r="B47" s="83"/>
      <c r="C47" s="83"/>
      <c r="D47" s="88"/>
      <c r="E47" s="117"/>
      <c r="F47" s="111"/>
      <c r="G47" s="111"/>
      <c r="H47" s="112" t="e">
        <f>VLOOKUP(Egresos[[#This Row],[Conceptos de Egresos]],FILTROS!$B$9:$G$106,6,FALSE)</f>
        <v>#N/A</v>
      </c>
      <c r="I47" s="117"/>
      <c r="J47" s="114"/>
      <c r="K47" s="116"/>
      <c r="L47" s="107"/>
      <c r="M47" s="89"/>
    </row>
    <row r="48" spans="1:13" ht="69.95" customHeight="1" x14ac:dyDescent="0.25">
      <c r="A48" s="92"/>
      <c r="B48" s="83"/>
      <c r="C48" s="83"/>
      <c r="D48" s="88"/>
      <c r="E48" s="117"/>
      <c r="F48" s="111"/>
      <c r="G48" s="111"/>
      <c r="H48" s="112" t="e">
        <f>VLOOKUP(Egresos[[#This Row],[Conceptos de Egresos]],FILTROS!$B$9:$G$106,6,FALSE)</f>
        <v>#N/A</v>
      </c>
      <c r="I48" s="117"/>
      <c r="J48" s="114"/>
      <c r="K48" s="116"/>
      <c r="L48" s="107"/>
      <c r="M48" s="89"/>
    </row>
    <row r="49" spans="1:13" ht="69.95" customHeight="1" x14ac:dyDescent="0.25">
      <c r="A49" s="92"/>
      <c r="B49" s="83"/>
      <c r="C49" s="83"/>
      <c r="D49" s="88"/>
      <c r="E49" s="117"/>
      <c r="F49" s="111"/>
      <c r="G49" s="111"/>
      <c r="H49" s="112" t="e">
        <f>VLOOKUP(Egresos[[#This Row],[Conceptos de Egresos]],FILTROS!$B$9:$G$106,6,FALSE)</f>
        <v>#N/A</v>
      </c>
      <c r="I49" s="117"/>
      <c r="J49" s="114"/>
      <c r="K49" s="116"/>
      <c r="L49" s="107"/>
      <c r="M49" s="89"/>
    </row>
    <row r="50" spans="1:13" ht="69.95" customHeight="1" x14ac:dyDescent="0.25">
      <c r="A50" s="92"/>
      <c r="B50" s="83"/>
      <c r="C50" s="83"/>
      <c r="D50" s="88"/>
      <c r="E50" s="117"/>
      <c r="F50" s="111"/>
      <c r="G50" s="111"/>
      <c r="H50" s="112" t="e">
        <f>VLOOKUP(Egresos[[#This Row],[Conceptos de Egresos]],FILTROS!$B$9:$G$106,6,FALSE)</f>
        <v>#N/A</v>
      </c>
      <c r="I50" s="117"/>
      <c r="J50" s="114"/>
      <c r="K50" s="116"/>
      <c r="L50" s="107"/>
      <c r="M50" s="89"/>
    </row>
    <row r="51" spans="1:13" ht="69.95" customHeight="1" thickBot="1" x14ac:dyDescent="0.3">
      <c r="A51" s="92"/>
      <c r="B51" s="83"/>
      <c r="C51" s="83"/>
      <c r="D51" s="88"/>
      <c r="E51" s="121"/>
      <c r="F51" s="119"/>
      <c r="G51" s="119"/>
      <c r="H51" s="120" t="e">
        <f>VLOOKUP(Egresos[[#This Row],[Conceptos de Egresos]],FILTROS!$B$9:$G$106,6,FALSE)</f>
        <v>#N/A</v>
      </c>
      <c r="I51" s="121"/>
      <c r="J51" s="122"/>
      <c r="K51" s="123"/>
      <c r="L51" s="108"/>
      <c r="M51" s="89"/>
    </row>
    <row r="52" spans="1:13" ht="69.95" customHeight="1" x14ac:dyDescent="0.25">
      <c r="A52" s="92"/>
      <c r="B52" s="83"/>
      <c r="C52" s="83"/>
      <c r="D52" s="88"/>
      <c r="E52" s="126"/>
      <c r="F52" s="124"/>
      <c r="G52" s="124"/>
      <c r="H52" s="125" t="e">
        <f>VLOOKUP(Egresos[[#This Row],[Conceptos de Egresos]],FILTROS!$B$9:$G$106,6,FALSE)</f>
        <v>#N/A</v>
      </c>
      <c r="I52" s="126"/>
      <c r="J52" s="127"/>
      <c r="K52" s="128"/>
      <c r="L52" s="135"/>
      <c r="M52" s="89"/>
    </row>
    <row r="53" spans="1:13" ht="69.95" customHeight="1" x14ac:dyDescent="0.25">
      <c r="A53" s="92"/>
      <c r="B53" s="83"/>
      <c r="C53" s="83"/>
      <c r="D53" s="88"/>
      <c r="E53" s="117"/>
      <c r="F53" s="111"/>
      <c r="G53" s="111"/>
      <c r="H53" s="112" t="e">
        <f>VLOOKUP(Egresos[[#This Row],[Conceptos de Egresos]],FILTROS!$B$9:$G$106,6,FALSE)</f>
        <v>#N/A</v>
      </c>
      <c r="I53" s="117"/>
      <c r="J53" s="114"/>
      <c r="K53" s="116"/>
      <c r="L53" s="107"/>
      <c r="M53" s="89"/>
    </row>
    <row r="54" spans="1:13" ht="69.95" customHeight="1" x14ac:dyDescent="0.25">
      <c r="A54" s="92"/>
      <c r="B54" s="83"/>
      <c r="C54" s="83"/>
      <c r="D54" s="88"/>
      <c r="E54" s="117"/>
      <c r="F54" s="111"/>
      <c r="G54" s="111"/>
      <c r="H54" s="112" t="e">
        <f>VLOOKUP(Egresos[[#This Row],[Conceptos de Egresos]],FILTROS!$B$9:$G$106,6,FALSE)</f>
        <v>#N/A</v>
      </c>
      <c r="I54" s="117"/>
      <c r="J54" s="114"/>
      <c r="K54" s="116"/>
      <c r="L54" s="107"/>
      <c r="M54" s="89"/>
    </row>
    <row r="55" spans="1:13" ht="69.95" customHeight="1" x14ac:dyDescent="0.25">
      <c r="A55" s="92"/>
      <c r="B55" s="83"/>
      <c r="C55" s="83"/>
      <c r="D55" s="88"/>
      <c r="E55" s="117"/>
      <c r="F55" s="111"/>
      <c r="G55" s="111"/>
      <c r="H55" s="112" t="e">
        <f>VLOOKUP(Egresos[[#This Row],[Conceptos de Egresos]],FILTROS!$B$9:$G$106,6,FALSE)</f>
        <v>#N/A</v>
      </c>
      <c r="I55" s="117"/>
      <c r="J55" s="114"/>
      <c r="K55" s="116"/>
      <c r="L55" s="107"/>
      <c r="M55" s="89"/>
    </row>
    <row r="56" spans="1:13" ht="69.95" customHeight="1" x14ac:dyDescent="0.25">
      <c r="A56" s="92"/>
      <c r="B56" s="83"/>
      <c r="C56" s="83"/>
      <c r="D56" s="88"/>
      <c r="E56" s="117"/>
      <c r="F56" s="111"/>
      <c r="G56" s="111"/>
      <c r="H56" s="112" t="e">
        <f>VLOOKUP(Egresos[[#This Row],[Conceptos de Egresos]],FILTROS!$B$9:$G$106,6,FALSE)</f>
        <v>#N/A</v>
      </c>
      <c r="I56" s="117"/>
      <c r="J56" s="114"/>
      <c r="K56" s="116"/>
      <c r="L56" s="107"/>
      <c r="M56" s="89"/>
    </row>
    <row r="57" spans="1:13" ht="69.95" customHeight="1" x14ac:dyDescent="0.25">
      <c r="A57" s="92"/>
      <c r="B57" s="83"/>
      <c r="C57" s="83"/>
      <c r="D57" s="88"/>
      <c r="E57" s="117"/>
      <c r="F57" s="111"/>
      <c r="G57" s="111"/>
      <c r="H57" s="112" t="e">
        <f>VLOOKUP(Egresos[[#This Row],[Conceptos de Egresos]],FILTROS!$B$9:$G$106,6,FALSE)</f>
        <v>#N/A</v>
      </c>
      <c r="I57" s="117"/>
      <c r="J57" s="114"/>
      <c r="K57" s="116"/>
      <c r="L57" s="107"/>
      <c r="M57" s="89"/>
    </row>
    <row r="58" spans="1:13" ht="69.95" customHeight="1" x14ac:dyDescent="0.25">
      <c r="A58" s="92"/>
      <c r="B58" s="83"/>
      <c r="C58" s="83"/>
      <c r="D58" s="88"/>
      <c r="E58" s="117"/>
      <c r="F58" s="111"/>
      <c r="G58" s="111"/>
      <c r="H58" s="112" t="e">
        <f>VLOOKUP(Egresos[[#This Row],[Conceptos de Egresos]],FILTROS!$B$9:$G$106,6,FALSE)</f>
        <v>#N/A</v>
      </c>
      <c r="I58" s="117"/>
      <c r="J58" s="114"/>
      <c r="K58" s="116"/>
      <c r="L58" s="107"/>
      <c r="M58" s="89"/>
    </row>
    <row r="59" spans="1:13" ht="69.95" customHeight="1" x14ac:dyDescent="0.25">
      <c r="A59" s="92"/>
      <c r="B59" s="83"/>
      <c r="C59" s="83"/>
      <c r="D59" s="88"/>
      <c r="E59" s="117"/>
      <c r="F59" s="111"/>
      <c r="G59" s="111"/>
      <c r="H59" s="112" t="e">
        <f>VLOOKUP(Egresos[[#This Row],[Conceptos de Egresos]],FILTROS!$B$9:$G$106,6,FALSE)</f>
        <v>#N/A</v>
      </c>
      <c r="I59" s="117"/>
      <c r="J59" s="114"/>
      <c r="K59" s="116"/>
      <c r="L59" s="107"/>
      <c r="M59" s="89"/>
    </row>
    <row r="60" spans="1:13" ht="69.95" customHeight="1" x14ac:dyDescent="0.25">
      <c r="A60" s="92"/>
      <c r="B60" s="83"/>
      <c r="C60" s="83"/>
      <c r="D60" s="88"/>
      <c r="E60" s="117"/>
      <c r="F60" s="111"/>
      <c r="G60" s="111"/>
      <c r="H60" s="112" t="e">
        <f>VLOOKUP(Egresos[[#This Row],[Conceptos de Egresos]],FILTROS!$B$9:$G$106,6,FALSE)</f>
        <v>#N/A</v>
      </c>
      <c r="I60" s="117"/>
      <c r="J60" s="114"/>
      <c r="K60" s="116"/>
      <c r="L60" s="107"/>
      <c r="M60" s="89"/>
    </row>
    <row r="61" spans="1:13" ht="69.95" customHeight="1" x14ac:dyDescent="0.25">
      <c r="A61" s="92"/>
      <c r="B61" s="83"/>
      <c r="C61" s="83"/>
      <c r="D61" s="88"/>
      <c r="E61" s="117"/>
      <c r="F61" s="111"/>
      <c r="G61" s="111"/>
      <c r="H61" s="112" t="e">
        <f>VLOOKUP(Egresos[[#This Row],[Conceptos de Egresos]],FILTROS!$B$9:$G$106,6,FALSE)</f>
        <v>#N/A</v>
      </c>
      <c r="I61" s="117"/>
      <c r="J61" s="114"/>
      <c r="K61" s="116"/>
      <c r="L61" s="107"/>
      <c r="M61" s="89"/>
    </row>
    <row r="62" spans="1:13" ht="69.95" customHeight="1" x14ac:dyDescent="0.25">
      <c r="A62" s="92"/>
      <c r="B62" s="83"/>
      <c r="C62" s="83"/>
      <c r="D62" s="88"/>
      <c r="E62" s="117"/>
      <c r="F62" s="111"/>
      <c r="G62" s="111"/>
      <c r="H62" s="112" t="e">
        <f>VLOOKUP(Egresos[[#This Row],[Conceptos de Egresos]],FILTROS!$B$9:$G$106,6,FALSE)</f>
        <v>#N/A</v>
      </c>
      <c r="I62" s="117"/>
      <c r="J62" s="114"/>
      <c r="K62" s="116"/>
      <c r="L62" s="107"/>
      <c r="M62" s="89"/>
    </row>
    <row r="63" spans="1:13" ht="69.95" customHeight="1" x14ac:dyDescent="0.25">
      <c r="A63" s="92"/>
      <c r="B63" s="83"/>
      <c r="C63" s="83"/>
      <c r="D63" s="88"/>
      <c r="E63" s="117"/>
      <c r="F63" s="111"/>
      <c r="G63" s="111"/>
      <c r="H63" s="112" t="e">
        <f>VLOOKUP(Egresos[[#This Row],[Conceptos de Egresos]],FILTROS!$B$9:$G$106,6,FALSE)</f>
        <v>#N/A</v>
      </c>
      <c r="I63" s="117"/>
      <c r="J63" s="114"/>
      <c r="K63" s="116"/>
      <c r="L63" s="107"/>
      <c r="M63" s="89"/>
    </row>
    <row r="64" spans="1:13" ht="69.95" customHeight="1" x14ac:dyDescent="0.25">
      <c r="A64" s="92"/>
      <c r="B64" s="83"/>
      <c r="C64" s="83"/>
      <c r="D64" s="88"/>
      <c r="E64" s="117"/>
      <c r="F64" s="111"/>
      <c r="G64" s="111"/>
      <c r="H64" s="112" t="e">
        <f>VLOOKUP(Egresos[[#This Row],[Conceptos de Egresos]],FILTROS!$B$9:$G$106,6,FALSE)</f>
        <v>#N/A</v>
      </c>
      <c r="I64" s="117"/>
      <c r="J64" s="114"/>
      <c r="K64" s="116"/>
      <c r="L64" s="107"/>
      <c r="M64" s="89"/>
    </row>
    <row r="65" spans="1:13" ht="69.95" customHeight="1" x14ac:dyDescent="0.25">
      <c r="A65" s="92"/>
      <c r="B65" s="83"/>
      <c r="C65" s="83"/>
      <c r="D65" s="88"/>
      <c r="E65" s="117"/>
      <c r="F65" s="111"/>
      <c r="G65" s="111"/>
      <c r="H65" s="112" t="e">
        <f>VLOOKUP(Egresos[[#This Row],[Conceptos de Egresos]],FILTROS!$B$9:$G$106,6,FALSE)</f>
        <v>#N/A</v>
      </c>
      <c r="I65" s="117"/>
      <c r="J65" s="114"/>
      <c r="K65" s="116"/>
      <c r="L65" s="107"/>
      <c r="M65" s="89"/>
    </row>
    <row r="66" spans="1:13" ht="69.95" customHeight="1" x14ac:dyDescent="0.25">
      <c r="A66" s="92"/>
      <c r="B66" s="83"/>
      <c r="C66" s="83"/>
      <c r="D66" s="88"/>
      <c r="E66" s="117"/>
      <c r="F66" s="111"/>
      <c r="G66" s="111"/>
      <c r="H66" s="112" t="e">
        <f>VLOOKUP(Egresos[[#This Row],[Conceptos de Egresos]],FILTROS!$B$9:$G$106,6,FALSE)</f>
        <v>#N/A</v>
      </c>
      <c r="I66" s="117"/>
      <c r="J66" s="114"/>
      <c r="K66" s="116"/>
      <c r="L66" s="107"/>
      <c r="M66" s="89"/>
    </row>
    <row r="67" spans="1:13" ht="69.95" customHeight="1" x14ac:dyDescent="0.25">
      <c r="A67" s="92"/>
      <c r="B67" s="83"/>
      <c r="C67" s="83"/>
      <c r="D67" s="88"/>
      <c r="E67" s="117"/>
      <c r="F67" s="111"/>
      <c r="G67" s="111"/>
      <c r="H67" s="112" t="e">
        <f>VLOOKUP(Egresos[[#This Row],[Conceptos de Egresos]],FILTROS!$B$9:$G$106,6,FALSE)</f>
        <v>#N/A</v>
      </c>
      <c r="I67" s="117"/>
      <c r="J67" s="114"/>
      <c r="K67" s="116"/>
      <c r="L67" s="107"/>
      <c r="M67" s="89"/>
    </row>
    <row r="68" spans="1:13" ht="69.95" customHeight="1" x14ac:dyDescent="0.25">
      <c r="A68" s="92"/>
      <c r="B68" s="83"/>
      <c r="C68" s="83"/>
      <c r="D68" s="88"/>
      <c r="E68" s="117"/>
      <c r="F68" s="111"/>
      <c r="G68" s="111"/>
      <c r="H68" s="112" t="e">
        <f>VLOOKUP(Egresos[[#This Row],[Conceptos de Egresos]],FILTROS!$B$9:$G$106,6,FALSE)</f>
        <v>#N/A</v>
      </c>
      <c r="I68" s="117"/>
      <c r="J68" s="114"/>
      <c r="K68" s="116"/>
      <c r="L68" s="107"/>
      <c r="M68" s="89"/>
    </row>
    <row r="69" spans="1:13" ht="69.95" customHeight="1" x14ac:dyDescent="0.25">
      <c r="A69" s="92"/>
      <c r="B69" s="83"/>
      <c r="C69" s="83"/>
      <c r="D69" s="88"/>
      <c r="E69" s="117"/>
      <c r="F69" s="111"/>
      <c r="G69" s="111"/>
      <c r="H69" s="112" t="e">
        <f>VLOOKUP(Egresos[[#This Row],[Conceptos de Egresos]],FILTROS!$B$9:$G$106,6,FALSE)</f>
        <v>#N/A</v>
      </c>
      <c r="I69" s="117"/>
      <c r="J69" s="114"/>
      <c r="K69" s="116"/>
      <c r="L69" s="107"/>
      <c r="M69" s="89"/>
    </row>
    <row r="70" spans="1:13" ht="69.95" customHeight="1" x14ac:dyDescent="0.25">
      <c r="A70" s="92"/>
      <c r="B70" s="83"/>
      <c r="C70" s="83"/>
      <c r="D70" s="88"/>
      <c r="E70" s="117"/>
      <c r="F70" s="111"/>
      <c r="G70" s="111"/>
      <c r="H70" s="112" t="e">
        <f>VLOOKUP(Egresos[[#This Row],[Conceptos de Egresos]],FILTROS!$B$9:$G$106,6,FALSE)</f>
        <v>#N/A</v>
      </c>
      <c r="I70" s="117"/>
      <c r="J70" s="114"/>
      <c r="K70" s="116"/>
      <c r="L70" s="107"/>
      <c r="M70" s="89"/>
    </row>
    <row r="71" spans="1:13" ht="69.95" customHeight="1" x14ac:dyDescent="0.25">
      <c r="A71" s="92"/>
      <c r="B71" s="83"/>
      <c r="C71" s="83"/>
      <c r="D71" s="88"/>
      <c r="E71" s="117"/>
      <c r="F71" s="111"/>
      <c r="G71" s="111"/>
      <c r="H71" s="112" t="e">
        <f>VLOOKUP(Egresos[[#This Row],[Conceptos de Egresos]],FILTROS!$B$9:$G$106,6,FALSE)</f>
        <v>#N/A</v>
      </c>
      <c r="I71" s="117"/>
      <c r="J71" s="114"/>
      <c r="K71" s="116"/>
      <c r="L71" s="107"/>
      <c r="M71" s="89"/>
    </row>
    <row r="72" spans="1:13" ht="69.95" customHeight="1" x14ac:dyDescent="0.25">
      <c r="A72" s="92"/>
      <c r="B72" s="83"/>
      <c r="C72" s="83"/>
      <c r="D72" s="88"/>
      <c r="E72" s="117"/>
      <c r="F72" s="111"/>
      <c r="G72" s="111"/>
      <c r="H72" s="112" t="e">
        <f>VLOOKUP(Egresos[[#This Row],[Conceptos de Egresos]],FILTROS!$B$9:$G$106,6,FALSE)</f>
        <v>#N/A</v>
      </c>
      <c r="I72" s="117"/>
      <c r="J72" s="114"/>
      <c r="K72" s="116"/>
      <c r="L72" s="107"/>
      <c r="M72" s="89"/>
    </row>
    <row r="73" spans="1:13" ht="69.95" customHeight="1" x14ac:dyDescent="0.25">
      <c r="A73" s="92"/>
      <c r="B73" s="83"/>
      <c r="C73" s="83"/>
      <c r="D73" s="88"/>
      <c r="E73" s="117"/>
      <c r="F73" s="111"/>
      <c r="G73" s="111"/>
      <c r="H73" s="112" t="e">
        <f>VLOOKUP(Egresos[[#This Row],[Conceptos de Egresos]],FILTROS!$B$9:$G$106,6,FALSE)</f>
        <v>#N/A</v>
      </c>
      <c r="I73" s="117"/>
      <c r="J73" s="114"/>
      <c r="K73" s="116"/>
      <c r="L73" s="107"/>
      <c r="M73" s="89"/>
    </row>
    <row r="74" spans="1:13" ht="69.95" customHeight="1" x14ac:dyDescent="0.25">
      <c r="A74" s="92"/>
      <c r="B74" s="83"/>
      <c r="C74" s="83"/>
      <c r="D74" s="88"/>
      <c r="E74" s="117"/>
      <c r="F74" s="111"/>
      <c r="G74" s="111"/>
      <c r="H74" s="112" t="e">
        <f>VLOOKUP(Egresos[[#This Row],[Conceptos de Egresos]],FILTROS!$B$9:$G$106,6,FALSE)</f>
        <v>#N/A</v>
      </c>
      <c r="I74" s="117"/>
      <c r="J74" s="114"/>
      <c r="K74" s="116"/>
      <c r="L74" s="107"/>
      <c r="M74" s="89"/>
    </row>
    <row r="75" spans="1:13" ht="69.95" customHeight="1" x14ac:dyDescent="0.25">
      <c r="E75" s="117"/>
      <c r="F75" s="111"/>
      <c r="G75" s="111"/>
      <c r="H75" s="112" t="e">
        <f>VLOOKUP(Egresos[[#This Row],[Conceptos de Egresos]],FILTROS!$B$9:$G$106,6,FALSE)</f>
        <v>#N/A</v>
      </c>
      <c r="I75" s="117"/>
      <c r="J75" s="114"/>
      <c r="K75" s="116"/>
      <c r="L75" s="107"/>
      <c r="M75" s="89"/>
    </row>
    <row r="76" spans="1:13" ht="69.95" customHeight="1" thickBot="1" x14ac:dyDescent="0.3">
      <c r="E76" s="121"/>
      <c r="F76" s="119"/>
      <c r="G76" s="119"/>
      <c r="H76" s="120" t="e">
        <f>VLOOKUP(Egresos[[#This Row],[Conceptos de Egresos]],FILTROS!$B$9:$G$106,6,FALSE)</f>
        <v>#N/A</v>
      </c>
      <c r="I76" s="121"/>
      <c r="J76" s="122"/>
      <c r="K76" s="123"/>
      <c r="L76" s="108"/>
      <c r="M76" s="89"/>
    </row>
    <row r="77" spans="1:13" ht="69.95" customHeight="1" x14ac:dyDescent="0.25">
      <c r="E77" s="126"/>
      <c r="F77" s="124"/>
      <c r="G77" s="124"/>
      <c r="H77" s="125" t="e">
        <f>VLOOKUP(Egresos[[#This Row],[Conceptos de Egresos]],FILTROS!$B$9:$G$106,6,FALSE)</f>
        <v>#N/A</v>
      </c>
      <c r="I77" s="126"/>
      <c r="J77" s="127"/>
      <c r="K77" s="128"/>
      <c r="L77" s="136"/>
      <c r="M77" s="89"/>
    </row>
    <row r="78" spans="1:13" ht="69.95" customHeight="1" x14ac:dyDescent="0.25">
      <c r="E78" s="117"/>
      <c r="F78" s="111"/>
      <c r="G78" s="111"/>
      <c r="H78" s="112" t="e">
        <f>VLOOKUP(Egresos[[#This Row],[Conceptos de Egresos]],FILTROS!$B$9:$G$106,6,FALSE)</f>
        <v>#N/A</v>
      </c>
      <c r="I78" s="117"/>
      <c r="J78" s="114"/>
      <c r="K78" s="116"/>
      <c r="L78" s="107"/>
      <c r="M78" s="89"/>
    </row>
    <row r="79" spans="1:13" ht="69.95" customHeight="1" x14ac:dyDescent="0.25">
      <c r="E79" s="117"/>
      <c r="F79" s="111"/>
      <c r="G79" s="111"/>
      <c r="H79" s="112" t="e">
        <f>VLOOKUP(Egresos[[#This Row],[Conceptos de Egresos]],FILTROS!$B$9:$G$106,6,FALSE)</f>
        <v>#N/A</v>
      </c>
      <c r="I79" s="117"/>
      <c r="J79" s="114"/>
      <c r="K79" s="116"/>
      <c r="L79" s="107"/>
      <c r="M79" s="89"/>
    </row>
    <row r="80" spans="1:13" ht="69.95" customHeight="1" x14ac:dyDescent="0.25">
      <c r="E80" s="117"/>
      <c r="F80" s="111"/>
      <c r="G80" s="111"/>
      <c r="H80" s="112" t="e">
        <f>VLOOKUP(Egresos[[#This Row],[Conceptos de Egresos]],FILTROS!$B$9:$G$106,6,FALSE)</f>
        <v>#N/A</v>
      </c>
      <c r="I80" s="117"/>
      <c r="J80" s="114"/>
      <c r="K80" s="116"/>
      <c r="L80" s="107"/>
      <c r="M80" s="89"/>
    </row>
    <row r="81" spans="5:13" s="87" customFormat="1" ht="69.95" customHeight="1" x14ac:dyDescent="0.25">
      <c r="E81" s="117"/>
      <c r="F81" s="111"/>
      <c r="G81" s="111"/>
      <c r="H81" s="112" t="e">
        <f>VLOOKUP(Egresos[[#This Row],[Conceptos de Egresos]],FILTROS!$B$9:$G$106,6,FALSE)</f>
        <v>#N/A</v>
      </c>
      <c r="I81" s="117"/>
      <c r="J81" s="114"/>
      <c r="K81" s="116"/>
      <c r="L81" s="107"/>
      <c r="M81" s="89"/>
    </row>
    <row r="82" spans="5:13" s="87" customFormat="1" ht="69.95" customHeight="1" x14ac:dyDescent="0.25">
      <c r="E82" s="117"/>
      <c r="F82" s="111"/>
      <c r="G82" s="111"/>
      <c r="H82" s="112" t="e">
        <f>VLOOKUP(Egresos[[#This Row],[Conceptos de Egresos]],FILTROS!$B$9:$G$106,6,FALSE)</f>
        <v>#N/A</v>
      </c>
      <c r="I82" s="117"/>
      <c r="J82" s="114"/>
      <c r="K82" s="116"/>
      <c r="L82" s="107"/>
      <c r="M82" s="89"/>
    </row>
    <row r="83" spans="5:13" s="87" customFormat="1" ht="69.95" customHeight="1" x14ac:dyDescent="0.25">
      <c r="E83" s="117"/>
      <c r="F83" s="111"/>
      <c r="G83" s="111"/>
      <c r="H83" s="112" t="e">
        <f>VLOOKUP(Egresos[[#This Row],[Conceptos de Egresos]],FILTROS!$B$9:$G$106,6,FALSE)</f>
        <v>#N/A</v>
      </c>
      <c r="I83" s="117"/>
      <c r="J83" s="114"/>
      <c r="K83" s="116"/>
      <c r="L83" s="107"/>
      <c r="M83" s="89"/>
    </row>
    <row r="84" spans="5:13" s="87" customFormat="1" ht="69.95" customHeight="1" x14ac:dyDescent="0.25">
      <c r="E84" s="117"/>
      <c r="F84" s="111"/>
      <c r="G84" s="111"/>
      <c r="H84" s="112" t="e">
        <f>VLOOKUP(Egresos[[#This Row],[Conceptos de Egresos]],FILTROS!$B$9:$G$106,6,FALSE)</f>
        <v>#N/A</v>
      </c>
      <c r="I84" s="117"/>
      <c r="J84" s="114"/>
      <c r="K84" s="116"/>
      <c r="L84" s="107"/>
      <c r="M84" s="89"/>
    </row>
    <row r="85" spans="5:13" s="87" customFormat="1" ht="69.95" customHeight="1" x14ac:dyDescent="0.25">
      <c r="E85" s="117"/>
      <c r="F85" s="111"/>
      <c r="G85" s="111"/>
      <c r="H85" s="112" t="e">
        <f>VLOOKUP(Egresos[[#This Row],[Conceptos de Egresos]],FILTROS!$B$9:$G$106,6,FALSE)</f>
        <v>#N/A</v>
      </c>
      <c r="I85" s="117"/>
      <c r="J85" s="114"/>
      <c r="K85" s="116"/>
      <c r="L85" s="107"/>
      <c r="M85" s="95"/>
    </row>
    <row r="86" spans="5:13" s="87" customFormat="1" ht="69.95" customHeight="1" x14ac:dyDescent="0.25">
      <c r="E86" s="117"/>
      <c r="F86" s="111"/>
      <c r="G86" s="111"/>
      <c r="H86" s="112" t="e">
        <f>VLOOKUP(Egresos[[#This Row],[Conceptos de Egresos]],FILTROS!$B$9:$G$106,6,FALSE)</f>
        <v>#N/A</v>
      </c>
      <c r="I86" s="117"/>
      <c r="J86" s="114"/>
      <c r="K86" s="116"/>
      <c r="L86" s="107"/>
      <c r="M86" s="89"/>
    </row>
    <row r="87" spans="5:13" s="87" customFormat="1" ht="69.95" customHeight="1" x14ac:dyDescent="0.25">
      <c r="E87" s="117"/>
      <c r="F87" s="111"/>
      <c r="G87" s="111"/>
      <c r="H87" s="112" t="e">
        <f>VLOOKUP(Egresos[[#This Row],[Conceptos de Egresos]],FILTROS!$B$9:$G$106,6,FALSE)</f>
        <v>#N/A</v>
      </c>
      <c r="I87" s="117"/>
      <c r="J87" s="114"/>
      <c r="K87" s="116"/>
      <c r="L87" s="107"/>
      <c r="M87" s="89"/>
    </row>
    <row r="88" spans="5:13" s="87" customFormat="1" ht="69.95" customHeight="1" x14ac:dyDescent="0.25">
      <c r="E88" s="117"/>
      <c r="F88" s="111"/>
      <c r="G88" s="111"/>
      <c r="H88" s="112" t="e">
        <f>VLOOKUP(Egresos[[#This Row],[Conceptos de Egresos]],FILTROS!$B$9:$G$106,6,FALSE)</f>
        <v>#N/A</v>
      </c>
      <c r="I88" s="117"/>
      <c r="J88" s="114"/>
      <c r="K88" s="116"/>
      <c r="L88" s="107"/>
      <c r="M88" s="89"/>
    </row>
    <row r="89" spans="5:13" s="87" customFormat="1" ht="69.95" customHeight="1" x14ac:dyDescent="0.25">
      <c r="E89" s="117"/>
      <c r="F89" s="111"/>
      <c r="G89" s="111"/>
      <c r="H89" s="112" t="e">
        <f>VLOOKUP(Egresos[[#This Row],[Conceptos de Egresos]],FILTROS!$B$9:$G$106,6,FALSE)</f>
        <v>#N/A</v>
      </c>
      <c r="I89" s="117"/>
      <c r="J89" s="114"/>
      <c r="K89" s="116"/>
      <c r="L89" s="109"/>
      <c r="M89" s="95"/>
    </row>
    <row r="90" spans="5:13" s="87" customFormat="1" ht="69.95" customHeight="1" x14ac:dyDescent="0.25">
      <c r="E90" s="117"/>
      <c r="F90" s="111"/>
      <c r="G90" s="111"/>
      <c r="H90" s="112" t="e">
        <f>VLOOKUP(Egresos[[#This Row],[Conceptos de Egresos]],FILTROS!$B$9:$G$106,6,FALSE)</f>
        <v>#N/A</v>
      </c>
      <c r="I90" s="117"/>
      <c r="J90" s="114"/>
      <c r="K90" s="115"/>
      <c r="L90" s="107"/>
      <c r="M90" s="89"/>
    </row>
    <row r="91" spans="5:13" s="87" customFormat="1" ht="69.95" customHeight="1" x14ac:dyDescent="0.25">
      <c r="E91" s="117"/>
      <c r="F91" s="111"/>
      <c r="G91" s="111"/>
      <c r="H91" s="112" t="e">
        <f>VLOOKUP(Egresos[[#This Row],[Conceptos de Egresos]],FILTROS!$B$9:$G$106,6,FALSE)</f>
        <v>#N/A</v>
      </c>
      <c r="I91" s="117"/>
      <c r="J91" s="114"/>
      <c r="K91" s="115"/>
      <c r="L91" s="137"/>
      <c r="M91" s="89"/>
    </row>
    <row r="92" spans="5:13" s="87" customFormat="1" ht="69.95" customHeight="1" x14ac:dyDescent="0.25">
      <c r="E92" s="117"/>
      <c r="F92" s="111"/>
      <c r="G92" s="111"/>
      <c r="H92" s="112" t="e">
        <f>VLOOKUP(Egresos[[#This Row],[Conceptos de Egresos]],FILTROS!$B$9:$G$106,6,FALSE)</f>
        <v>#N/A</v>
      </c>
      <c r="I92" s="117"/>
      <c r="J92" s="114"/>
      <c r="K92" s="115"/>
      <c r="L92" s="107"/>
      <c r="M92" s="89"/>
    </row>
    <row r="93" spans="5:13" s="87" customFormat="1" ht="69.95" customHeight="1" x14ac:dyDescent="0.25">
      <c r="E93" s="117"/>
      <c r="F93" s="111"/>
      <c r="G93" s="111"/>
      <c r="H93" s="112" t="e">
        <f>VLOOKUP(Egresos[[#This Row],[Conceptos de Egresos]],FILTROS!$B$9:$G$106,6,FALSE)</f>
        <v>#N/A</v>
      </c>
      <c r="I93" s="117"/>
      <c r="J93" s="114"/>
      <c r="K93" s="115"/>
      <c r="L93" s="107"/>
      <c r="M93" s="89"/>
    </row>
    <row r="94" spans="5:13" s="87" customFormat="1" ht="69.95" customHeight="1" x14ac:dyDescent="0.25">
      <c r="E94" s="117"/>
      <c r="F94" s="111"/>
      <c r="G94" s="111"/>
      <c r="H94" s="112" t="e">
        <f>VLOOKUP(Egresos[[#This Row],[Conceptos de Egresos]],FILTROS!$B$9:$G$106,6,FALSE)</f>
        <v>#N/A</v>
      </c>
      <c r="I94" s="117"/>
      <c r="J94" s="114"/>
      <c r="K94" s="116"/>
      <c r="L94" s="107"/>
      <c r="M94" s="89"/>
    </row>
    <row r="95" spans="5:13" s="87" customFormat="1" ht="69.95" customHeight="1" x14ac:dyDescent="0.25">
      <c r="E95" s="117"/>
      <c r="F95" s="111"/>
      <c r="G95" s="111"/>
      <c r="H95" s="112" t="e">
        <f>VLOOKUP(Egresos[[#This Row],[Conceptos de Egresos]],FILTROS!$B$9:$G$106,6,FALSE)</f>
        <v>#N/A</v>
      </c>
      <c r="I95" s="117"/>
      <c r="J95" s="114"/>
      <c r="K95" s="116"/>
      <c r="L95" s="107"/>
      <c r="M95" s="89"/>
    </row>
    <row r="96" spans="5:13" s="87" customFormat="1" ht="69.95" customHeight="1" x14ac:dyDescent="0.25">
      <c r="E96" s="117"/>
      <c r="F96" s="111"/>
      <c r="G96" s="111"/>
      <c r="H96" s="112" t="e">
        <f>VLOOKUP(Egresos[[#This Row],[Conceptos de Egresos]],FILTROS!$B$9:$G$106,6,FALSE)</f>
        <v>#N/A</v>
      </c>
      <c r="I96" s="117"/>
      <c r="J96" s="114"/>
      <c r="K96" s="116"/>
      <c r="L96" s="107"/>
      <c r="M96" s="89"/>
    </row>
    <row r="97" spans="5:13" s="87" customFormat="1" ht="69.95" customHeight="1" x14ac:dyDescent="0.25">
      <c r="E97" s="117"/>
      <c r="F97" s="111"/>
      <c r="G97" s="111"/>
      <c r="H97" s="112" t="e">
        <f>VLOOKUP(Egresos[[#This Row],[Conceptos de Egresos]],FILTROS!$B$9:$G$106,6,FALSE)</f>
        <v>#N/A</v>
      </c>
      <c r="I97" s="117"/>
      <c r="J97" s="114"/>
      <c r="K97" s="116"/>
      <c r="L97" s="107"/>
      <c r="M97" s="89"/>
    </row>
    <row r="98" spans="5:13" s="87" customFormat="1" ht="69.95" customHeight="1" x14ac:dyDescent="0.25">
      <c r="E98" s="117"/>
      <c r="F98" s="111"/>
      <c r="G98" s="111"/>
      <c r="H98" s="112" t="e">
        <f>VLOOKUP(Egresos[[#This Row],[Conceptos de Egresos]],FILTROS!$B$9:$G$106,6,FALSE)</f>
        <v>#N/A</v>
      </c>
      <c r="I98" s="117"/>
      <c r="J98" s="114"/>
      <c r="K98" s="116"/>
      <c r="L98" s="107"/>
      <c r="M98" s="89"/>
    </row>
    <row r="99" spans="5:13" s="87" customFormat="1" ht="69.95" customHeight="1" x14ac:dyDescent="0.25">
      <c r="E99" s="117"/>
      <c r="F99" s="111"/>
      <c r="G99" s="111"/>
      <c r="H99" s="112" t="e">
        <f>VLOOKUP(Egresos[[#This Row],[Conceptos de Egresos]],FILTROS!$B$9:$G$106,6,FALSE)</f>
        <v>#N/A</v>
      </c>
      <c r="I99" s="117"/>
      <c r="J99" s="114"/>
      <c r="K99" s="116"/>
      <c r="L99" s="107"/>
      <c r="M99" s="89"/>
    </row>
    <row r="100" spans="5:13" s="87" customFormat="1" ht="69.95" customHeight="1" x14ac:dyDescent="0.25">
      <c r="E100" s="117"/>
      <c r="F100" s="111"/>
      <c r="G100" s="111"/>
      <c r="H100" s="112" t="e">
        <f>VLOOKUP(Egresos[[#This Row],[Conceptos de Egresos]],FILTROS!$B$9:$G$106,6,FALSE)</f>
        <v>#N/A</v>
      </c>
      <c r="I100" s="117"/>
      <c r="J100" s="114"/>
      <c r="K100" s="116"/>
      <c r="L100" s="107"/>
      <c r="M100" s="89"/>
    </row>
    <row r="101" spans="5:13" s="87" customFormat="1" ht="69.95" customHeight="1" thickBot="1" x14ac:dyDescent="0.3">
      <c r="E101" s="121"/>
      <c r="F101" s="119"/>
      <c r="G101" s="119"/>
      <c r="H101" s="120" t="e">
        <f>VLOOKUP(Egresos[[#This Row],[Conceptos de Egresos]],FILTROS!$B$9:$G$106,6,FALSE)</f>
        <v>#N/A</v>
      </c>
      <c r="I101" s="121"/>
      <c r="J101" s="122"/>
      <c r="K101" s="123"/>
      <c r="L101" s="108"/>
      <c r="M101" s="89"/>
    </row>
    <row r="102" spans="5:13" s="87" customFormat="1" ht="69.95" customHeight="1" x14ac:dyDescent="0.25">
      <c r="E102" s="126"/>
      <c r="F102" s="124"/>
      <c r="G102" s="124"/>
      <c r="H102" s="125" t="e">
        <f>VLOOKUP(Egresos[[#This Row],[Conceptos de Egresos]],FILTROS!$B$9:$G$106,6,FALSE)</f>
        <v>#N/A</v>
      </c>
      <c r="I102" s="126"/>
      <c r="J102" s="127"/>
      <c r="K102" s="128"/>
      <c r="L102" s="136"/>
      <c r="M102" s="89"/>
    </row>
    <row r="103" spans="5:13" s="87" customFormat="1" ht="69.95" customHeight="1" x14ac:dyDescent="0.25">
      <c r="E103" s="117"/>
      <c r="F103" s="111"/>
      <c r="G103" s="111"/>
      <c r="H103" s="112" t="e">
        <f>VLOOKUP(Egresos[[#This Row],[Conceptos de Egresos]],FILTROS!$B$9:$G$106,6,FALSE)</f>
        <v>#N/A</v>
      </c>
      <c r="I103" s="117"/>
      <c r="J103" s="114"/>
      <c r="K103" s="116"/>
      <c r="L103" s="107"/>
      <c r="M103" s="89"/>
    </row>
    <row r="104" spans="5:13" s="87" customFormat="1" ht="69.95" customHeight="1" x14ac:dyDescent="0.25">
      <c r="E104" s="117"/>
      <c r="F104" s="111"/>
      <c r="G104" s="111"/>
      <c r="H104" s="112" t="e">
        <f>VLOOKUP(Egresos[[#This Row],[Conceptos de Egresos]],FILTROS!$B$9:$G$106,6,FALSE)</f>
        <v>#N/A</v>
      </c>
      <c r="I104" s="117"/>
      <c r="J104" s="114"/>
      <c r="K104" s="116"/>
      <c r="L104" s="107"/>
      <c r="M104" s="89"/>
    </row>
    <row r="105" spans="5:13" s="87" customFormat="1" ht="69.95" customHeight="1" x14ac:dyDescent="0.25">
      <c r="E105" s="117"/>
      <c r="F105" s="111"/>
      <c r="G105" s="111"/>
      <c r="H105" s="112" t="e">
        <f>VLOOKUP(Egresos[[#This Row],[Conceptos de Egresos]],FILTROS!$B$9:$G$106,6,FALSE)</f>
        <v>#N/A</v>
      </c>
      <c r="I105" s="117"/>
      <c r="J105" s="114"/>
      <c r="K105" s="116"/>
      <c r="L105" s="107"/>
      <c r="M105" s="89"/>
    </row>
    <row r="106" spans="5:13" s="87" customFormat="1" ht="69.95" customHeight="1" x14ac:dyDescent="0.25">
      <c r="E106" s="117"/>
      <c r="F106" s="111"/>
      <c r="G106" s="111"/>
      <c r="H106" s="112" t="e">
        <f>VLOOKUP(Egresos[[#This Row],[Conceptos de Egresos]],FILTROS!$B$9:$G$106,6,FALSE)</f>
        <v>#N/A</v>
      </c>
      <c r="I106" s="117"/>
      <c r="J106" s="114"/>
      <c r="K106" s="116"/>
      <c r="L106" s="107"/>
      <c r="M106" s="89"/>
    </row>
    <row r="107" spans="5:13" s="87" customFormat="1" ht="69.95" customHeight="1" x14ac:dyDescent="0.25">
      <c r="E107" s="117"/>
      <c r="F107" s="111"/>
      <c r="G107" s="111"/>
      <c r="H107" s="112" t="e">
        <f>VLOOKUP(Egresos[[#This Row],[Conceptos de Egresos]],FILTROS!$B$9:$G$106,6,FALSE)</f>
        <v>#N/A</v>
      </c>
      <c r="I107" s="117"/>
      <c r="J107" s="114"/>
      <c r="K107" s="116"/>
      <c r="L107" s="107"/>
      <c r="M107" s="89"/>
    </row>
    <row r="108" spans="5:13" s="87" customFormat="1" ht="69.95" customHeight="1" x14ac:dyDescent="0.25">
      <c r="E108" s="117"/>
      <c r="F108" s="111"/>
      <c r="G108" s="111"/>
      <c r="H108" s="112" t="e">
        <f>VLOOKUP(Egresos[[#This Row],[Conceptos de Egresos]],FILTROS!$B$9:$G$106,6,FALSE)</f>
        <v>#N/A</v>
      </c>
      <c r="I108" s="117"/>
      <c r="J108" s="114"/>
      <c r="K108" s="116"/>
      <c r="L108" s="107"/>
      <c r="M108" s="89"/>
    </row>
    <row r="109" spans="5:13" s="87" customFormat="1" ht="69.95" customHeight="1" x14ac:dyDescent="0.25">
      <c r="E109" s="117"/>
      <c r="F109" s="111"/>
      <c r="G109" s="111"/>
      <c r="H109" s="112" t="e">
        <f>VLOOKUP(Egresos[[#This Row],[Conceptos de Egresos]],FILTROS!$B$9:$G$106,6,FALSE)</f>
        <v>#N/A</v>
      </c>
      <c r="I109" s="117"/>
      <c r="J109" s="114"/>
      <c r="K109" s="116"/>
      <c r="L109" s="107"/>
      <c r="M109" s="89"/>
    </row>
    <row r="110" spans="5:13" s="87" customFormat="1" ht="69.95" customHeight="1" x14ac:dyDescent="0.25">
      <c r="E110" s="117"/>
      <c r="F110" s="111"/>
      <c r="G110" s="111"/>
      <c r="H110" s="112" t="e">
        <f>VLOOKUP(Egresos[[#This Row],[Conceptos de Egresos]],FILTROS!$B$9:$G$106,6,FALSE)</f>
        <v>#N/A</v>
      </c>
      <c r="I110" s="117"/>
      <c r="J110" s="114"/>
      <c r="K110" s="116"/>
      <c r="L110" s="107"/>
      <c r="M110" s="89"/>
    </row>
    <row r="111" spans="5:13" s="87" customFormat="1" ht="69.95" customHeight="1" x14ac:dyDescent="0.25">
      <c r="E111" s="117"/>
      <c r="F111" s="111"/>
      <c r="G111" s="118"/>
      <c r="H111" s="112" t="e">
        <f>VLOOKUP(Egresos[[#This Row],[Conceptos de Egresos]],FILTROS!$B$9:$G$106,6,FALSE)</f>
        <v>#N/A</v>
      </c>
      <c r="I111" s="117"/>
      <c r="J111" s="114"/>
      <c r="K111" s="116"/>
      <c r="L111" s="107"/>
      <c r="M111" s="95"/>
    </row>
    <row r="112" spans="5:13" s="87" customFormat="1" ht="69.95" customHeight="1" x14ac:dyDescent="0.25">
      <c r="E112" s="117"/>
      <c r="F112" s="111"/>
      <c r="G112" s="111"/>
      <c r="H112" s="112" t="e">
        <f>VLOOKUP(Egresos[[#This Row],[Conceptos de Egresos]],FILTROS!$B$9:$G$106,6,FALSE)</f>
        <v>#N/A</v>
      </c>
      <c r="I112" s="117"/>
      <c r="J112" s="114"/>
      <c r="K112" s="116"/>
      <c r="L112" s="107"/>
      <c r="M112" s="89"/>
    </row>
    <row r="113" spans="5:13" s="87" customFormat="1" ht="69.95" customHeight="1" x14ac:dyDescent="0.25">
      <c r="E113" s="117"/>
      <c r="F113" s="111"/>
      <c r="G113" s="111"/>
      <c r="H113" s="112" t="e">
        <f>VLOOKUP(Egresos[[#This Row],[Conceptos de Egresos]],FILTROS!$B$9:$G$106,6,FALSE)</f>
        <v>#N/A</v>
      </c>
      <c r="I113" s="117"/>
      <c r="J113" s="114"/>
      <c r="K113" s="116"/>
      <c r="L113" s="107"/>
      <c r="M113" s="89"/>
    </row>
    <row r="114" spans="5:13" s="87" customFormat="1" ht="69.95" customHeight="1" x14ac:dyDescent="0.25">
      <c r="E114" s="117"/>
      <c r="F114" s="111"/>
      <c r="G114" s="111"/>
      <c r="H114" s="112" t="e">
        <f>VLOOKUP(Egresos[[#This Row],[Conceptos de Egresos]],FILTROS!$B$9:$G$106,6,FALSE)</f>
        <v>#N/A</v>
      </c>
      <c r="I114" s="117"/>
      <c r="J114" s="114"/>
      <c r="K114" s="116"/>
      <c r="L114" s="107"/>
      <c r="M114" s="89"/>
    </row>
    <row r="115" spans="5:13" s="87" customFormat="1" ht="69.95" customHeight="1" x14ac:dyDescent="0.25">
      <c r="E115" s="117"/>
      <c r="F115" s="111"/>
      <c r="G115" s="111"/>
      <c r="H115" s="112" t="e">
        <f>VLOOKUP(Egresos[[#This Row],[Conceptos de Egresos]],FILTROS!$B$9:$G$106,6,FALSE)</f>
        <v>#N/A</v>
      </c>
      <c r="I115" s="117"/>
      <c r="J115" s="114"/>
      <c r="K115" s="116"/>
      <c r="L115" s="107"/>
      <c r="M115" s="89"/>
    </row>
    <row r="116" spans="5:13" s="87" customFormat="1" ht="69.95" customHeight="1" x14ac:dyDescent="0.25">
      <c r="E116" s="117"/>
      <c r="F116" s="111"/>
      <c r="G116" s="111"/>
      <c r="H116" s="112" t="e">
        <f>VLOOKUP(Egresos[[#This Row],[Conceptos de Egresos]],FILTROS!$B$9:$G$106,6,FALSE)</f>
        <v>#N/A</v>
      </c>
      <c r="I116" s="117"/>
      <c r="J116" s="114"/>
      <c r="K116" s="116"/>
      <c r="L116" s="107"/>
      <c r="M116" s="89"/>
    </row>
    <row r="117" spans="5:13" s="87" customFormat="1" ht="69.95" customHeight="1" x14ac:dyDescent="0.25">
      <c r="E117" s="117"/>
      <c r="F117" s="111"/>
      <c r="G117" s="111"/>
      <c r="H117" s="112" t="e">
        <f>VLOOKUP(Egresos[[#This Row],[Conceptos de Egresos]],FILTROS!$B$9:$G$106,6,FALSE)</f>
        <v>#N/A</v>
      </c>
      <c r="I117" s="117"/>
      <c r="J117" s="114"/>
      <c r="K117" s="116"/>
      <c r="L117" s="107"/>
      <c r="M117" s="89"/>
    </row>
    <row r="118" spans="5:13" s="87" customFormat="1" ht="69.95" customHeight="1" x14ac:dyDescent="0.25">
      <c r="E118" s="117"/>
      <c r="F118" s="111"/>
      <c r="G118" s="111"/>
      <c r="H118" s="112" t="e">
        <f>VLOOKUP(Egresos[[#This Row],[Conceptos de Egresos]],FILTROS!$B$9:$G$106,6,FALSE)</f>
        <v>#N/A</v>
      </c>
      <c r="I118" s="117"/>
      <c r="J118" s="114"/>
      <c r="K118" s="116"/>
      <c r="L118" s="107"/>
      <c r="M118" s="89"/>
    </row>
    <row r="119" spans="5:13" s="87" customFormat="1" ht="69.95" customHeight="1" x14ac:dyDescent="0.25">
      <c r="E119" s="117"/>
      <c r="F119" s="111"/>
      <c r="G119" s="111"/>
      <c r="H119" s="112" t="e">
        <f>VLOOKUP(Egresos[[#This Row],[Conceptos de Egresos]],FILTROS!$B$9:$G$106,6,FALSE)</f>
        <v>#N/A</v>
      </c>
      <c r="I119" s="117"/>
      <c r="J119" s="114"/>
      <c r="K119" s="116"/>
      <c r="L119" s="107"/>
      <c r="M119" s="89"/>
    </row>
    <row r="120" spans="5:13" s="87" customFormat="1" ht="69.95" customHeight="1" x14ac:dyDescent="0.25">
      <c r="E120" s="117"/>
      <c r="F120" s="111"/>
      <c r="G120" s="111"/>
      <c r="H120" s="112" t="e">
        <f>VLOOKUP(Egresos[[#This Row],[Conceptos de Egresos]],FILTROS!$B$9:$G$106,6,FALSE)</f>
        <v>#N/A</v>
      </c>
      <c r="I120" s="117"/>
      <c r="J120" s="114"/>
      <c r="K120" s="116"/>
      <c r="L120" s="107"/>
      <c r="M120" s="89"/>
    </row>
    <row r="121" spans="5:13" s="87" customFormat="1" ht="69.95" customHeight="1" x14ac:dyDescent="0.25">
      <c r="E121" s="117"/>
      <c r="F121" s="111"/>
      <c r="G121" s="111"/>
      <c r="H121" s="112" t="e">
        <f>VLOOKUP(Egresos[[#This Row],[Conceptos de Egresos]],FILTROS!$B$9:$G$106,6,FALSE)</f>
        <v>#N/A</v>
      </c>
      <c r="I121" s="117"/>
      <c r="J121" s="114"/>
      <c r="K121" s="116"/>
      <c r="L121" s="107"/>
      <c r="M121" s="89"/>
    </row>
    <row r="122" spans="5:13" s="87" customFormat="1" ht="69.95" customHeight="1" x14ac:dyDescent="0.25">
      <c r="E122" s="117"/>
      <c r="F122" s="111"/>
      <c r="G122" s="111"/>
      <c r="H122" s="112" t="e">
        <f>VLOOKUP(Egresos[[#This Row],[Conceptos de Egresos]],FILTROS!$B$9:$G$106,6,FALSE)</f>
        <v>#N/A</v>
      </c>
      <c r="I122" s="117"/>
      <c r="J122" s="114"/>
      <c r="K122" s="116"/>
      <c r="L122" s="107"/>
      <c r="M122" s="89"/>
    </row>
    <row r="123" spans="5:13" s="87" customFormat="1" ht="69.95" customHeight="1" x14ac:dyDescent="0.25">
      <c r="E123" s="117"/>
      <c r="F123" s="111"/>
      <c r="G123" s="111"/>
      <c r="H123" s="112" t="e">
        <f>VLOOKUP(Egresos[[#This Row],[Conceptos de Egresos]],FILTROS!$B$9:$G$106,6,FALSE)</f>
        <v>#N/A</v>
      </c>
      <c r="I123" s="117"/>
      <c r="J123" s="114"/>
      <c r="K123" s="116"/>
      <c r="L123" s="107"/>
      <c r="M123" s="89"/>
    </row>
    <row r="124" spans="5:13" s="87" customFormat="1" ht="69.95" customHeight="1" x14ac:dyDescent="0.25">
      <c r="E124" s="117"/>
      <c r="F124" s="111"/>
      <c r="G124" s="111"/>
      <c r="H124" s="112" t="e">
        <f>VLOOKUP(Egresos[[#This Row],[Conceptos de Egresos]],FILTROS!$B$9:$G$106,6,FALSE)</f>
        <v>#N/A</v>
      </c>
      <c r="I124" s="117"/>
      <c r="J124" s="114"/>
      <c r="K124" s="116"/>
      <c r="L124" s="107"/>
      <c r="M124" s="89"/>
    </row>
    <row r="125" spans="5:13" s="87" customFormat="1" ht="69.95" customHeight="1" x14ac:dyDescent="0.25">
      <c r="E125" s="117"/>
      <c r="F125" s="111"/>
      <c r="G125" s="111"/>
      <c r="H125" s="112" t="e">
        <f>VLOOKUP(Egresos[[#This Row],[Conceptos de Egresos]],FILTROS!$B$9:$G$106,6,FALSE)</f>
        <v>#N/A</v>
      </c>
      <c r="I125" s="117"/>
      <c r="J125" s="114"/>
      <c r="K125" s="116"/>
      <c r="L125" s="107"/>
      <c r="M125" s="89"/>
    </row>
    <row r="126" spans="5:13" s="87" customFormat="1" ht="69.95" customHeight="1" thickBot="1" x14ac:dyDescent="0.3">
      <c r="E126" s="121"/>
      <c r="F126" s="119"/>
      <c r="G126" s="119"/>
      <c r="H126" s="120" t="e">
        <f>VLOOKUP(Egresos[[#This Row],[Conceptos de Egresos]],FILTROS!$B$9:$G$106,6,FALSE)</f>
        <v>#N/A</v>
      </c>
      <c r="I126" s="121"/>
      <c r="J126" s="122"/>
      <c r="K126" s="123"/>
      <c r="L126" s="108"/>
      <c r="M126" s="89"/>
    </row>
    <row r="127" spans="5:13" s="87" customFormat="1" ht="69.95" customHeight="1" x14ac:dyDescent="0.25">
      <c r="E127" s="126"/>
      <c r="F127" s="124"/>
      <c r="G127" s="124"/>
      <c r="H127" s="125" t="e">
        <f>VLOOKUP(Egresos[[#This Row],[Conceptos de Egresos]],FILTROS!$B$9:$G$106,6,FALSE)</f>
        <v>#N/A</v>
      </c>
      <c r="I127" s="126"/>
      <c r="J127" s="127"/>
      <c r="K127" s="128"/>
      <c r="L127" s="136"/>
      <c r="M127" s="89"/>
    </row>
    <row r="128" spans="5:13" s="87" customFormat="1" ht="69.95" customHeight="1" x14ac:dyDescent="0.25">
      <c r="E128" s="117"/>
      <c r="F128" s="111"/>
      <c r="G128" s="111"/>
      <c r="H128" s="112" t="e">
        <f>VLOOKUP(Egresos[[#This Row],[Conceptos de Egresos]],FILTROS!$B$9:$G$106,6,FALSE)</f>
        <v>#N/A</v>
      </c>
      <c r="I128" s="117"/>
      <c r="J128" s="114"/>
      <c r="K128" s="116"/>
      <c r="L128" s="107"/>
      <c r="M128" s="89"/>
    </row>
    <row r="129" spans="5:13" ht="69.95" customHeight="1" x14ac:dyDescent="0.25">
      <c r="E129" s="117"/>
      <c r="F129" s="111"/>
      <c r="G129" s="118"/>
      <c r="H129" s="112" t="e">
        <f>VLOOKUP(Egresos[[#This Row],[Conceptos de Egresos]],FILTROS!$B$9:$G$106,6,FALSE)</f>
        <v>#N/A</v>
      </c>
      <c r="I129" s="117"/>
      <c r="J129" s="114"/>
      <c r="K129" s="116"/>
      <c r="L129" s="107"/>
      <c r="M129" s="95"/>
    </row>
    <row r="130" spans="5:13" ht="69.95" customHeight="1" x14ac:dyDescent="0.25">
      <c r="E130" s="117"/>
      <c r="F130" s="111"/>
      <c r="G130" s="111"/>
      <c r="H130" s="112" t="e">
        <f>VLOOKUP(Egresos[[#This Row],[Conceptos de Egresos]],FILTROS!$B$9:$G$106,6,FALSE)</f>
        <v>#N/A</v>
      </c>
      <c r="I130" s="117"/>
      <c r="J130" s="114"/>
      <c r="K130" s="116"/>
      <c r="L130" s="107"/>
      <c r="M130" s="89"/>
    </row>
    <row r="131" spans="5:13" ht="69.95" customHeight="1" x14ac:dyDescent="0.25">
      <c r="E131" s="117"/>
      <c r="F131" s="111"/>
      <c r="G131" s="111"/>
      <c r="H131" s="112" t="e">
        <f>VLOOKUP(Egresos[[#This Row],[Conceptos de Egresos]],FILTROS!$B$9:$G$106,6,FALSE)</f>
        <v>#N/A</v>
      </c>
      <c r="I131" s="117"/>
      <c r="J131" s="114"/>
      <c r="K131" s="116"/>
      <c r="L131" s="116"/>
      <c r="M131" s="89"/>
    </row>
    <row r="132" spans="5:13" ht="69.95" customHeight="1" x14ac:dyDescent="0.25">
      <c r="E132" s="117"/>
      <c r="F132" s="111"/>
      <c r="G132" s="111"/>
      <c r="H132" s="112" t="e">
        <f>VLOOKUP(Egresos[[#This Row],[Conceptos de Egresos]],FILTROS!$B$9:$G$106,6,FALSE)</f>
        <v>#N/A</v>
      </c>
      <c r="I132" s="117"/>
      <c r="J132" s="114"/>
      <c r="K132" s="116"/>
      <c r="L132" s="116"/>
      <c r="M132" s="89"/>
    </row>
    <row r="133" spans="5:13" ht="69.95" customHeight="1" thickBot="1" x14ac:dyDescent="0.3">
      <c r="E133" s="117"/>
      <c r="F133" s="111"/>
      <c r="G133" s="111"/>
      <c r="H133" s="112" t="e">
        <f>VLOOKUP(Egresos[[#This Row],[Conceptos de Egresos]],FILTROS!$B$9:$G$106,6,FALSE)</f>
        <v>#N/A</v>
      </c>
      <c r="I133" s="117"/>
      <c r="J133" s="114"/>
      <c r="K133" s="116"/>
      <c r="L133" s="116"/>
      <c r="M133" s="89"/>
    </row>
    <row r="134" spans="5:13" ht="69.95" customHeight="1" thickBot="1" x14ac:dyDescent="0.3">
      <c r="E134" s="131"/>
      <c r="F134" s="129"/>
      <c r="G134" s="129"/>
      <c r="H134" s="130" t="e">
        <f>VLOOKUP(Egresos[[#This Row],[Conceptos de Egresos]],FILTROS!$B$9:$G$106,6,FALSE)</f>
        <v>#N/A</v>
      </c>
      <c r="I134" s="131"/>
      <c r="J134" s="132"/>
      <c r="K134" s="133"/>
      <c r="L134" s="133"/>
      <c r="M134" s="110"/>
    </row>
    <row r="135" spans="5:13" ht="69.95" customHeight="1" thickBot="1" x14ac:dyDescent="0.3">
      <c r="E135" s="131"/>
      <c r="F135" s="129"/>
      <c r="G135" s="129"/>
      <c r="H135" s="130" t="e">
        <f>VLOOKUP(Egresos[[#This Row],[Conceptos de Egresos]],FILTROS!$B$9:$G$106,6,FALSE)</f>
        <v>#N/A</v>
      </c>
      <c r="I135" s="131"/>
      <c r="J135" s="132"/>
      <c r="K135" s="133"/>
      <c r="L135" s="133"/>
      <c r="M135" s="105"/>
    </row>
    <row r="136" spans="5:13" ht="69.95" customHeight="1" thickBot="1" x14ac:dyDescent="0.3">
      <c r="E136" s="131"/>
      <c r="F136" s="129"/>
      <c r="G136" s="129"/>
      <c r="H136" s="130" t="e">
        <f>VLOOKUP(Egresos[[#This Row],[Conceptos de Egresos]],FILTROS!$B$9:$G$106,6,FALSE)</f>
        <v>#N/A</v>
      </c>
      <c r="I136" s="131"/>
      <c r="J136" s="132"/>
      <c r="K136" s="133"/>
      <c r="L136" s="133"/>
      <c r="M136" s="105"/>
    </row>
    <row r="137" spans="5:13" ht="69.95" customHeight="1" thickBot="1" x14ac:dyDescent="0.3">
      <c r="E137" s="131"/>
      <c r="F137" s="129"/>
      <c r="G137" s="129"/>
      <c r="H137" s="130" t="e">
        <f>VLOOKUP(Egresos[[#This Row],[Conceptos de Egresos]],FILTROS!$B$9:$G$106,6,FALSE)</f>
        <v>#N/A</v>
      </c>
      <c r="I137" s="131"/>
      <c r="J137" s="132"/>
      <c r="K137" s="133"/>
      <c r="L137" s="133"/>
      <c r="M137" s="105"/>
    </row>
    <row r="138" spans="5:13" ht="69.95" customHeight="1" thickBot="1" x14ac:dyDescent="0.3">
      <c r="E138" s="131"/>
      <c r="F138" s="129"/>
      <c r="G138" s="129"/>
      <c r="H138" s="130" t="e">
        <f>VLOOKUP(Egresos[[#This Row],[Conceptos de Egresos]],FILTROS!$B$9:$G$106,6,FALSE)</f>
        <v>#N/A</v>
      </c>
      <c r="I138" s="131"/>
      <c r="J138" s="132"/>
      <c r="K138" s="133"/>
      <c r="L138" s="133"/>
      <c r="M138" s="105"/>
    </row>
    <row r="139" spans="5:13" ht="69.95" customHeight="1" thickBot="1" x14ac:dyDescent="0.3">
      <c r="E139" s="131"/>
      <c r="F139" s="129"/>
      <c r="G139" s="129"/>
      <c r="H139" s="130" t="e">
        <f>VLOOKUP(Egresos[[#This Row],[Conceptos de Egresos]],FILTROS!$B$9:$G$106,6,FALSE)</f>
        <v>#N/A</v>
      </c>
      <c r="I139" s="131"/>
      <c r="J139" s="132"/>
      <c r="K139" s="133"/>
      <c r="L139" s="133"/>
      <c r="M139" s="105"/>
    </row>
    <row r="140" spans="5:13" ht="69.95" customHeight="1" thickBot="1" x14ac:dyDescent="0.3">
      <c r="E140" s="131"/>
      <c r="F140" s="129"/>
      <c r="G140" s="129"/>
      <c r="H140" s="130" t="e">
        <f>VLOOKUP(Egresos[[#This Row],[Conceptos de Egresos]],FILTROS!$B$9:$G$106,6,FALSE)</f>
        <v>#N/A</v>
      </c>
      <c r="I140" s="131"/>
      <c r="J140" s="132"/>
      <c r="K140" s="133"/>
      <c r="L140" s="133"/>
      <c r="M140" s="105"/>
    </row>
    <row r="141" spans="5:13" ht="69.95" customHeight="1" thickBot="1" x14ac:dyDescent="0.3">
      <c r="E141" s="131"/>
      <c r="F141" s="129"/>
      <c r="G141" s="140"/>
      <c r="H141" s="130" t="e">
        <f>VLOOKUP(Egresos[[#This Row],[Conceptos de Egresos]],FILTROS!$B$9:$G$106,6,FALSE)</f>
        <v>#N/A</v>
      </c>
      <c r="I141" s="131"/>
      <c r="J141" s="132"/>
      <c r="K141" s="133"/>
      <c r="L141" s="133"/>
      <c r="M141" s="105"/>
    </row>
    <row r="142" spans="5:13" ht="69.95" customHeight="1" thickBot="1" x14ac:dyDescent="0.3">
      <c r="E142" s="131"/>
      <c r="F142" s="129"/>
      <c r="G142" s="129"/>
      <c r="H142" s="130" t="e">
        <f>VLOOKUP(Egresos[[#This Row],[Conceptos de Egresos]],FILTROS!$B$9:$G$106,6,FALSE)</f>
        <v>#N/A</v>
      </c>
      <c r="I142" s="131"/>
      <c r="J142" s="132"/>
      <c r="K142" s="133"/>
      <c r="L142" s="133"/>
      <c r="M142" s="105"/>
    </row>
    <row r="143" spans="5:13" ht="69.95" customHeight="1" thickBot="1" x14ac:dyDescent="0.3">
      <c r="E143" s="131"/>
      <c r="F143" s="129"/>
      <c r="G143" s="129"/>
      <c r="H143" s="130" t="e">
        <f>VLOOKUP(Egresos[[#This Row],[Conceptos de Egresos]],FILTROS!$B$9:$G$106,6,FALSE)</f>
        <v>#N/A</v>
      </c>
      <c r="I143" s="131"/>
      <c r="J143" s="132"/>
      <c r="K143" s="133"/>
      <c r="L143" s="133"/>
      <c r="M143" s="105"/>
    </row>
    <row r="144" spans="5:13" ht="69.95" customHeight="1" thickBot="1" x14ac:dyDescent="0.3">
      <c r="E144" s="131"/>
      <c r="F144" s="129"/>
      <c r="G144" s="129"/>
      <c r="H144" s="130" t="e">
        <f>VLOOKUP(Egresos[[#This Row],[Conceptos de Egresos]],FILTROS!$B$9:$G$106,6,FALSE)</f>
        <v>#N/A</v>
      </c>
      <c r="I144" s="131"/>
      <c r="J144" s="132"/>
      <c r="K144" s="133"/>
      <c r="L144" s="133"/>
      <c r="M144" s="105"/>
    </row>
    <row r="145" spans="5:13" ht="69.95" customHeight="1" thickBot="1" x14ac:dyDescent="0.3">
      <c r="E145" s="131"/>
      <c r="F145" s="129"/>
      <c r="G145" s="129"/>
      <c r="H145" s="130" t="e">
        <f>VLOOKUP(Egresos[[#This Row],[Conceptos de Egresos]],FILTROS!$B$9:$G$106,6,FALSE)</f>
        <v>#N/A</v>
      </c>
      <c r="I145" s="131"/>
      <c r="J145" s="132"/>
      <c r="K145" s="133"/>
      <c r="L145" s="133"/>
      <c r="M145" s="106"/>
    </row>
    <row r="146" spans="5:13" ht="69.95" customHeight="1" thickBot="1" x14ac:dyDescent="0.3">
      <c r="E146" s="131"/>
      <c r="F146" s="129"/>
      <c r="G146" s="129"/>
      <c r="H146" s="130" t="e">
        <f>VLOOKUP(Egresos[[#This Row],[Conceptos de Egresos]],FILTROS!$B$9:$G$106,6,FALSE)</f>
        <v>#N/A</v>
      </c>
      <c r="I146" s="131"/>
      <c r="J146" s="132"/>
      <c r="K146" s="133"/>
      <c r="L146" s="133"/>
      <c r="M146" s="105"/>
    </row>
    <row r="147" spans="5:13" ht="69.95" customHeight="1" thickBot="1" x14ac:dyDescent="0.3">
      <c r="E147" s="131"/>
      <c r="F147" s="129"/>
      <c r="G147" s="129"/>
      <c r="H147" s="130" t="e">
        <f>VLOOKUP(Egresos[[#This Row],[Conceptos de Egresos]],FILTROS!$B$9:$G$106,6,FALSE)</f>
        <v>#N/A</v>
      </c>
      <c r="I147" s="131"/>
      <c r="J147" s="132"/>
      <c r="K147" s="133"/>
      <c r="L147" s="133"/>
      <c r="M147" s="105"/>
    </row>
    <row r="148" spans="5:13" ht="69.95" customHeight="1" thickBot="1" x14ac:dyDescent="0.3">
      <c r="E148" s="131"/>
      <c r="F148" s="129"/>
      <c r="G148" s="129"/>
      <c r="H148" s="130" t="e">
        <f>VLOOKUP(Egresos[[#This Row],[Conceptos de Egresos]],FILTROS!$B$9:$G$106,6,FALSE)</f>
        <v>#N/A</v>
      </c>
      <c r="I148" s="131"/>
      <c r="J148" s="132"/>
      <c r="K148" s="133"/>
      <c r="L148" s="133"/>
      <c r="M148" s="105"/>
    </row>
    <row r="149" spans="5:13" ht="69.95" customHeight="1" thickBot="1" x14ac:dyDescent="0.3">
      <c r="E149" s="131"/>
      <c r="F149" s="129"/>
      <c r="G149" s="129"/>
      <c r="H149" s="130" t="e">
        <f>VLOOKUP(Egresos[[#This Row],[Conceptos de Egresos]],FILTROS!$B$9:$G$106,6,FALSE)</f>
        <v>#N/A</v>
      </c>
      <c r="I149" s="131"/>
      <c r="J149" s="132"/>
      <c r="K149" s="133"/>
      <c r="L149" s="133"/>
      <c r="M149" s="105"/>
    </row>
    <row r="150" spans="5:13" ht="69.95" customHeight="1" thickBot="1" x14ac:dyDescent="0.3">
      <c r="E150" s="131"/>
      <c r="F150" s="129"/>
      <c r="G150" s="129"/>
      <c r="H150" s="130" t="e">
        <f>VLOOKUP(Egresos[[#This Row],[Conceptos de Egresos]],FILTROS!$B$9:$G$106,6,FALSE)</f>
        <v>#N/A</v>
      </c>
      <c r="I150" s="131"/>
      <c r="J150" s="132"/>
      <c r="K150" s="133"/>
      <c r="L150" s="133"/>
      <c r="M150" s="105"/>
    </row>
    <row r="151" spans="5:13" ht="69.75" customHeight="1" thickBot="1" x14ac:dyDescent="0.3">
      <c r="E151" s="144"/>
      <c r="F151" s="142"/>
      <c r="G151" s="142"/>
      <c r="H151" s="143" t="e">
        <f>VLOOKUP(Egresos[[#This Row],[Conceptos de Egresos]],FILTROS!$B$9:$G$106,6,FALSE)</f>
        <v>#N/A</v>
      </c>
      <c r="I151" s="144"/>
      <c r="J151" s="145"/>
      <c r="K151" s="146"/>
      <c r="L151" s="146"/>
      <c r="M151" s="105"/>
    </row>
    <row r="152" spans="5:13" ht="36" customHeight="1" thickBot="1" x14ac:dyDescent="0.3">
      <c r="E152" s="121"/>
      <c r="F152" s="119"/>
      <c r="G152" s="119"/>
      <c r="H152" s="120" t="e">
        <f>VLOOKUP(Egresos[[#This Row],[Conceptos de Egresos]],FILTROS!$B$9:$G$106,6,FALSE)</f>
        <v>#N/A</v>
      </c>
      <c r="I152" s="121"/>
      <c r="J152" s="122"/>
      <c r="K152" s="123"/>
      <c r="L152" s="147"/>
      <c r="M152" s="141"/>
    </row>
    <row r="153" spans="5:13" ht="36" customHeight="1" x14ac:dyDescent="0.25"/>
    <row r="154" spans="5:13" ht="36" customHeight="1" x14ac:dyDescent="0.25"/>
    <row r="155" spans="5:13" ht="36" customHeight="1" x14ac:dyDescent="0.25"/>
    <row r="156" spans="5:13" ht="36" customHeight="1" x14ac:dyDescent="0.25"/>
    <row r="157" spans="5:13" ht="36" customHeight="1" x14ac:dyDescent="0.25"/>
    <row r="158" spans="5:13" ht="36" customHeight="1" x14ac:dyDescent="0.25"/>
    <row r="159" spans="5:13" ht="36" customHeight="1" x14ac:dyDescent="0.25"/>
    <row r="160" spans="5:13" ht="36" customHeight="1" x14ac:dyDescent="0.25"/>
  </sheetData>
  <sheetProtection algorithmName="SHA-512" hashValue="WPY/fBYOZ1CXXPsRMvUs5Pe1E+jhYAA5FG9tdywcDen0qfWeI7pKA1wrzkhJ9qIcEqDrMLbGyTq+RUkx3xMGWA==" saltValue="YRfl4mf9icqfX9KZcxHNGg==" spinCount="100000" sheet="1" objects="1" scenarios="1" formatRows="0" insertRows="0"/>
  <dataValidations count="4">
    <dataValidation type="list" allowBlank="1" showInputMessage="1" showErrorMessage="1" sqref="A2:A74" xr:uid="{00000000-0002-0000-0300-000000000000}">
      <formula1>Facultad</formula1>
    </dataValidation>
    <dataValidation type="list" allowBlank="1" showInputMessage="1" showErrorMessage="1" sqref="E2:E152" xr:uid="{00000000-0002-0000-0300-000001000000}">
      <formula1>LineaE</formula1>
    </dataValidation>
    <dataValidation type="list" allowBlank="1" showInputMessage="1" showErrorMessage="1" sqref="G2:G152" xr:uid="{00000000-0002-0000-0300-000002000000}">
      <formula1>Conceptos</formula1>
    </dataValidation>
    <dataValidation type="list" allowBlank="1" showInputMessage="1" showErrorMessage="1" sqref="F2:F152" xr:uid="{00000000-0002-0000-0300-000003000000}">
      <formula1>INDIRECT(E2)</formula1>
    </dataValidation>
  </dataValidations>
  <pageMargins left="0.15748031496062992" right="0.15748031496062992" top="0.74803149606299213" bottom="0.74803149606299213" header="0.31496062992125984" footer="0.31496062992125984"/>
  <pageSetup scale="34" fitToHeight="0" orientation="portrait"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G90"/>
  <sheetViews>
    <sheetView topLeftCell="A30" zoomScaleNormal="100" workbookViewId="0">
      <selection activeCell="I47" sqref="I47"/>
    </sheetView>
  </sheetViews>
  <sheetFormatPr baseColWidth="10" defaultRowHeight="15" x14ac:dyDescent="0.25"/>
  <cols>
    <col min="1" max="1" width="14.140625" customWidth="1"/>
    <col min="2" max="2" width="14.7109375" customWidth="1"/>
    <col min="3" max="3" width="20.7109375" customWidth="1"/>
    <col min="4" max="5" width="17.42578125" customWidth="1"/>
    <col min="6" max="6" width="22.85546875" customWidth="1"/>
    <col min="7" max="7" width="14.5703125" customWidth="1"/>
  </cols>
  <sheetData>
    <row r="1" spans="1:7" ht="18.75" thickBot="1" x14ac:dyDescent="0.3">
      <c r="A1" s="267" t="s">
        <v>199</v>
      </c>
      <c r="B1" s="268"/>
      <c r="C1" s="268"/>
      <c r="D1" s="268"/>
      <c r="E1" s="268"/>
      <c r="F1" s="269"/>
    </row>
    <row r="2" spans="1:7" ht="16.5" thickBot="1" x14ac:dyDescent="0.3">
      <c r="A2" s="208"/>
      <c r="B2" s="208"/>
      <c r="C2" s="208"/>
      <c r="D2" s="208"/>
      <c r="E2" s="200">
        <v>0.52</v>
      </c>
      <c r="F2" s="208"/>
    </row>
    <row r="3" spans="1:7" ht="21" thickBot="1" x14ac:dyDescent="0.35">
      <c r="A3" s="263" t="s">
        <v>152</v>
      </c>
      <c r="B3" s="264"/>
      <c r="C3" s="264"/>
      <c r="D3" s="264"/>
      <c r="E3" s="264"/>
      <c r="F3" s="265"/>
      <c r="G3" s="168"/>
    </row>
    <row r="4" spans="1:7" ht="24.75" thickBot="1" x14ac:dyDescent="0.3">
      <c r="A4" s="209" t="s">
        <v>153</v>
      </c>
      <c r="B4" s="209" t="s">
        <v>154</v>
      </c>
      <c r="C4" s="210" t="s">
        <v>155</v>
      </c>
      <c r="D4" s="210" t="s">
        <v>156</v>
      </c>
      <c r="E4" s="209" t="s">
        <v>157</v>
      </c>
      <c r="F4" s="210" t="s">
        <v>248</v>
      </c>
      <c r="G4" s="168"/>
    </row>
    <row r="5" spans="1:7" x14ac:dyDescent="0.25">
      <c r="A5" s="189" t="s">
        <v>129</v>
      </c>
      <c r="B5" s="216">
        <v>57113</v>
      </c>
      <c r="C5" s="190">
        <v>0</v>
      </c>
      <c r="D5" s="191">
        <f>B5*C5</f>
        <v>0</v>
      </c>
      <c r="E5" s="191">
        <f>D5*$E$2</f>
        <v>0</v>
      </c>
      <c r="F5" s="192">
        <f>D5+E5</f>
        <v>0</v>
      </c>
      <c r="G5" s="168"/>
    </row>
    <row r="6" spans="1:7" x14ac:dyDescent="0.25">
      <c r="A6" s="170" t="s">
        <v>130</v>
      </c>
      <c r="B6" s="217">
        <v>57113</v>
      </c>
      <c r="C6" s="169">
        <v>0</v>
      </c>
      <c r="D6" s="171">
        <f>B6*C6</f>
        <v>0</v>
      </c>
      <c r="E6" s="171">
        <f t="shared" ref="E6:E7" si="0">D6*$E$2</f>
        <v>0</v>
      </c>
      <c r="F6" s="172">
        <f t="shared" ref="F6:F7" si="1">D6+E6</f>
        <v>0</v>
      </c>
      <c r="G6" s="168"/>
    </row>
    <row r="7" spans="1:7" ht="15.75" thickBot="1" x14ac:dyDescent="0.3">
      <c r="A7" s="173"/>
      <c r="B7" s="174"/>
      <c r="C7" s="175"/>
      <c r="D7" s="174">
        <f>B7*C7</f>
        <v>0</v>
      </c>
      <c r="E7" s="174">
        <f t="shared" si="0"/>
        <v>0</v>
      </c>
      <c r="F7" s="176">
        <f t="shared" si="1"/>
        <v>0</v>
      </c>
      <c r="G7" s="168"/>
    </row>
    <row r="8" spans="1:7" ht="15.75" thickBot="1" x14ac:dyDescent="0.3">
      <c r="A8" s="177"/>
      <c r="B8" s="177"/>
      <c r="C8" s="177"/>
      <c r="D8" s="177"/>
      <c r="E8" s="177"/>
      <c r="F8" s="177"/>
      <c r="G8" s="168"/>
    </row>
    <row r="9" spans="1:7" ht="21" thickBot="1" x14ac:dyDescent="0.35">
      <c r="A9" s="263" t="s">
        <v>200</v>
      </c>
      <c r="B9" s="264"/>
      <c r="C9" s="264"/>
      <c r="D9" s="264"/>
      <c r="E9" s="264"/>
      <c r="F9" s="265"/>
      <c r="G9" s="168"/>
    </row>
    <row r="10" spans="1:7" ht="24.75" thickBot="1" x14ac:dyDescent="0.3">
      <c r="A10" s="209" t="s">
        <v>153</v>
      </c>
      <c r="B10" s="209" t="s">
        <v>154</v>
      </c>
      <c r="C10" s="210" t="s">
        <v>155</v>
      </c>
      <c r="D10" s="210" t="s">
        <v>156</v>
      </c>
      <c r="E10" s="209" t="s">
        <v>157</v>
      </c>
      <c r="F10" s="210" t="s">
        <v>248</v>
      </c>
      <c r="G10" s="168"/>
    </row>
    <row r="11" spans="1:7" x14ac:dyDescent="0.25">
      <c r="A11" s="189" t="s">
        <v>129</v>
      </c>
      <c r="B11" s="216">
        <v>73840</v>
      </c>
      <c r="C11" s="190"/>
      <c r="D11" s="191">
        <f>B11*C11</f>
        <v>0</v>
      </c>
      <c r="E11" s="191">
        <f t="shared" ref="E11:E13" si="2">D11*$E$2</f>
        <v>0</v>
      </c>
      <c r="F11" s="192">
        <f t="shared" ref="F11:F13" si="3">D11+E11</f>
        <v>0</v>
      </c>
      <c r="G11" s="168"/>
    </row>
    <row r="12" spans="1:7" x14ac:dyDescent="0.25">
      <c r="A12" s="170" t="s">
        <v>130</v>
      </c>
      <c r="B12" s="217">
        <v>73840</v>
      </c>
      <c r="C12" s="169"/>
      <c r="D12" s="171">
        <f>B12*C12</f>
        <v>0</v>
      </c>
      <c r="E12" s="171">
        <f t="shared" si="2"/>
        <v>0</v>
      </c>
      <c r="F12" s="172">
        <f t="shared" si="3"/>
        <v>0</v>
      </c>
      <c r="G12" s="168"/>
    </row>
    <row r="13" spans="1:7" ht="15.75" thickBot="1" x14ac:dyDescent="0.3">
      <c r="A13" s="173"/>
      <c r="B13" s="174"/>
      <c r="C13" s="175"/>
      <c r="D13" s="174">
        <f>B13*C13</f>
        <v>0</v>
      </c>
      <c r="E13" s="174">
        <f t="shared" si="2"/>
        <v>0</v>
      </c>
      <c r="F13" s="176">
        <f t="shared" si="3"/>
        <v>0</v>
      </c>
      <c r="G13" s="168"/>
    </row>
    <row r="14" spans="1:7" ht="16.5" thickBot="1" x14ac:dyDescent="0.3">
      <c r="A14" s="179"/>
      <c r="B14" s="179"/>
      <c r="C14" s="179"/>
      <c r="D14" s="179"/>
      <c r="E14" s="179"/>
      <c r="F14" s="179"/>
      <c r="G14" s="168"/>
    </row>
    <row r="15" spans="1:7" ht="21" thickBot="1" x14ac:dyDescent="0.35">
      <c r="A15" s="270" t="s">
        <v>158</v>
      </c>
      <c r="B15" s="270"/>
      <c r="C15" s="270"/>
      <c r="D15" s="270"/>
      <c r="E15" s="270"/>
      <c r="F15" s="270"/>
      <c r="G15" s="168"/>
    </row>
    <row r="16" spans="1:7" ht="24.75" thickBot="1" x14ac:dyDescent="0.3">
      <c r="A16" s="209" t="s">
        <v>153</v>
      </c>
      <c r="B16" s="209" t="s">
        <v>154</v>
      </c>
      <c r="C16" s="210" t="s">
        <v>155</v>
      </c>
      <c r="D16" s="210" t="s">
        <v>156</v>
      </c>
      <c r="E16" s="209" t="s">
        <v>157</v>
      </c>
      <c r="F16" s="210" t="s">
        <v>248</v>
      </c>
      <c r="G16" s="168"/>
    </row>
    <row r="17" spans="1:7" x14ac:dyDescent="0.25">
      <c r="A17" s="189" t="s">
        <v>129</v>
      </c>
      <c r="B17" s="216">
        <v>51189</v>
      </c>
      <c r="C17" s="190"/>
      <c r="D17" s="191">
        <f>B17*C17</f>
        <v>0</v>
      </c>
      <c r="E17" s="191">
        <f t="shared" ref="E17:E19" si="4">D17*$E$2</f>
        <v>0</v>
      </c>
      <c r="F17" s="192">
        <f t="shared" ref="F17:F19" si="5">D17+E17</f>
        <v>0</v>
      </c>
      <c r="G17" s="168"/>
    </row>
    <row r="18" spans="1:7" x14ac:dyDescent="0.25">
      <c r="A18" s="170" t="s">
        <v>130</v>
      </c>
      <c r="B18" s="217">
        <v>51189</v>
      </c>
      <c r="C18" s="178"/>
      <c r="D18" s="171">
        <f>B18*C18</f>
        <v>0</v>
      </c>
      <c r="E18" s="171">
        <f t="shared" si="4"/>
        <v>0</v>
      </c>
      <c r="F18" s="172">
        <f t="shared" si="5"/>
        <v>0</v>
      </c>
      <c r="G18" s="168"/>
    </row>
    <row r="19" spans="1:7" ht="15.75" thickBot="1" x14ac:dyDescent="0.3">
      <c r="A19" s="173"/>
      <c r="B19" s="174"/>
      <c r="C19" s="175"/>
      <c r="D19" s="174">
        <f>B19*C19</f>
        <v>0</v>
      </c>
      <c r="E19" s="174">
        <f t="shared" si="4"/>
        <v>0</v>
      </c>
      <c r="F19" s="176">
        <f t="shared" si="5"/>
        <v>0</v>
      </c>
      <c r="G19" s="168"/>
    </row>
    <row r="20" spans="1:7" ht="16.5" thickBot="1" x14ac:dyDescent="0.3">
      <c r="A20" s="179"/>
      <c r="B20" s="179"/>
      <c r="C20" s="179"/>
      <c r="D20" s="179"/>
      <c r="E20" s="179"/>
      <c r="F20" s="179"/>
      <c r="G20" s="168"/>
    </row>
    <row r="21" spans="1:7" ht="21" thickBot="1" x14ac:dyDescent="0.35">
      <c r="A21" s="263" t="s">
        <v>247</v>
      </c>
      <c r="B21" s="264"/>
      <c r="C21" s="264"/>
      <c r="D21" s="264"/>
      <c r="E21" s="264"/>
      <c r="F21" s="265"/>
      <c r="G21" s="168"/>
    </row>
    <row r="22" spans="1:7" ht="24.75" thickBot="1" x14ac:dyDescent="0.3">
      <c r="A22" s="209" t="s">
        <v>153</v>
      </c>
      <c r="B22" s="209" t="s">
        <v>154</v>
      </c>
      <c r="C22" s="210" t="s">
        <v>155</v>
      </c>
      <c r="D22" s="210" t="s">
        <v>156</v>
      </c>
      <c r="E22" s="209" t="s">
        <v>157</v>
      </c>
      <c r="F22" s="210" t="s">
        <v>248</v>
      </c>
      <c r="G22" s="168"/>
    </row>
    <row r="23" spans="1:7" x14ac:dyDescent="0.25">
      <c r="A23" s="189" t="s">
        <v>129</v>
      </c>
      <c r="B23" s="216">
        <v>43488</v>
      </c>
      <c r="C23" s="190"/>
      <c r="D23" s="191">
        <f>B23*C23</f>
        <v>0</v>
      </c>
      <c r="E23" s="191">
        <f t="shared" ref="E23:E25" si="6">D23*$E$2</f>
        <v>0</v>
      </c>
      <c r="F23" s="192">
        <f t="shared" ref="F23:F25" si="7">D23+E23</f>
        <v>0</v>
      </c>
      <c r="G23" s="168"/>
    </row>
    <row r="24" spans="1:7" x14ac:dyDescent="0.25">
      <c r="A24" s="170" t="s">
        <v>130</v>
      </c>
      <c r="B24" s="217">
        <v>43488</v>
      </c>
      <c r="C24" s="178"/>
      <c r="D24" s="171">
        <f>B24*C24</f>
        <v>0</v>
      </c>
      <c r="E24" s="171">
        <f t="shared" si="6"/>
        <v>0</v>
      </c>
      <c r="F24" s="172">
        <f t="shared" si="7"/>
        <v>0</v>
      </c>
      <c r="G24" s="168"/>
    </row>
    <row r="25" spans="1:7" ht="15.75" thickBot="1" x14ac:dyDescent="0.3">
      <c r="A25" s="173"/>
      <c r="B25" s="174"/>
      <c r="C25" s="175"/>
      <c r="D25" s="174">
        <f>B25*C25</f>
        <v>0</v>
      </c>
      <c r="E25" s="174">
        <f t="shared" si="6"/>
        <v>0</v>
      </c>
      <c r="F25" s="176">
        <f t="shared" si="7"/>
        <v>0</v>
      </c>
      <c r="G25" s="168"/>
    </row>
    <row r="26" spans="1:7" ht="15.75" thickBot="1" x14ac:dyDescent="0.3">
      <c r="A26" s="180"/>
      <c r="B26" s="181"/>
      <c r="C26" s="182"/>
      <c r="D26" s="181"/>
      <c r="E26" s="181"/>
      <c r="F26" s="181"/>
      <c r="G26" s="168"/>
    </row>
    <row r="27" spans="1:7" ht="21" thickBot="1" x14ac:dyDescent="0.35">
      <c r="A27" s="263" t="s">
        <v>316</v>
      </c>
      <c r="B27" s="264"/>
      <c r="C27" s="264"/>
      <c r="D27" s="264"/>
      <c r="E27" s="264"/>
      <c r="F27" s="265"/>
      <c r="G27" s="168"/>
    </row>
    <row r="28" spans="1:7" ht="24.75" thickBot="1" x14ac:dyDescent="0.3">
      <c r="A28" s="209" t="s">
        <v>153</v>
      </c>
      <c r="B28" s="209" t="s">
        <v>154</v>
      </c>
      <c r="C28" s="210" t="s">
        <v>155</v>
      </c>
      <c r="D28" s="210" t="s">
        <v>156</v>
      </c>
      <c r="E28" s="209" t="s">
        <v>157</v>
      </c>
      <c r="F28" s="210" t="s">
        <v>248</v>
      </c>
      <c r="G28" s="168"/>
    </row>
    <row r="29" spans="1:7" x14ac:dyDescent="0.25">
      <c r="A29" s="189" t="s">
        <v>129</v>
      </c>
      <c r="B29" s="216">
        <v>31797</v>
      </c>
      <c r="C29" s="190"/>
      <c r="D29" s="191">
        <f>B29*C29</f>
        <v>0</v>
      </c>
      <c r="E29" s="191">
        <f t="shared" ref="E29:E31" si="8">D29*$E$2</f>
        <v>0</v>
      </c>
      <c r="F29" s="192">
        <f t="shared" ref="F29:F31" si="9">D29+E29</f>
        <v>0</v>
      </c>
      <c r="G29" s="168"/>
    </row>
    <row r="30" spans="1:7" x14ac:dyDescent="0.25">
      <c r="A30" s="170" t="s">
        <v>130</v>
      </c>
      <c r="B30" s="217">
        <v>31797</v>
      </c>
      <c r="C30" s="178"/>
      <c r="D30" s="171">
        <f>B30*C30</f>
        <v>0</v>
      </c>
      <c r="E30" s="171">
        <f t="shared" si="8"/>
        <v>0</v>
      </c>
      <c r="F30" s="172">
        <f t="shared" si="9"/>
        <v>0</v>
      </c>
      <c r="G30" s="168"/>
    </row>
    <row r="31" spans="1:7" ht="15.75" thickBot="1" x14ac:dyDescent="0.3">
      <c r="A31" s="173"/>
      <c r="B31" s="174"/>
      <c r="C31" s="175"/>
      <c r="D31" s="174">
        <f>B31*C31</f>
        <v>0</v>
      </c>
      <c r="E31" s="174">
        <f t="shared" si="8"/>
        <v>0</v>
      </c>
      <c r="F31" s="176">
        <f t="shared" si="9"/>
        <v>0</v>
      </c>
      <c r="G31" s="168"/>
    </row>
    <row r="32" spans="1:7" ht="15.75" thickBot="1" x14ac:dyDescent="0.3">
      <c r="A32" s="180"/>
      <c r="B32" s="181"/>
      <c r="C32" s="182"/>
      <c r="D32" s="181"/>
      <c r="E32" s="181"/>
      <c r="F32" s="181"/>
      <c r="G32" s="168"/>
    </row>
    <row r="33" spans="1:7" ht="21" thickBot="1" x14ac:dyDescent="0.35">
      <c r="A33" s="263" t="s">
        <v>317</v>
      </c>
      <c r="B33" s="264"/>
      <c r="C33" s="264"/>
      <c r="D33" s="264"/>
      <c r="E33" s="264"/>
      <c r="F33" s="265"/>
      <c r="G33" s="168"/>
    </row>
    <row r="34" spans="1:7" ht="24.75" thickBot="1" x14ac:dyDescent="0.3">
      <c r="A34" s="209" t="s">
        <v>153</v>
      </c>
      <c r="B34" s="209" t="s">
        <v>154</v>
      </c>
      <c r="C34" s="210" t="s">
        <v>155</v>
      </c>
      <c r="D34" s="210" t="s">
        <v>156</v>
      </c>
      <c r="E34" s="209" t="s">
        <v>157</v>
      </c>
      <c r="F34" s="210" t="s">
        <v>248</v>
      </c>
      <c r="G34" s="168"/>
    </row>
    <row r="35" spans="1:7" x14ac:dyDescent="0.25">
      <c r="A35" s="189" t="s">
        <v>129</v>
      </c>
      <c r="B35" s="216">
        <v>31797</v>
      </c>
      <c r="C35" s="190"/>
      <c r="D35" s="191">
        <f>B35*C35</f>
        <v>0</v>
      </c>
      <c r="E35" s="191">
        <f t="shared" ref="E35:E37" si="10">D35*$E$2</f>
        <v>0</v>
      </c>
      <c r="F35" s="192">
        <f t="shared" ref="F35:F37" si="11">D35+E35</f>
        <v>0</v>
      </c>
      <c r="G35" s="168"/>
    </row>
    <row r="36" spans="1:7" x14ac:dyDescent="0.25">
      <c r="A36" s="170" t="s">
        <v>130</v>
      </c>
      <c r="B36" s="217">
        <f>+B35</f>
        <v>31797</v>
      </c>
      <c r="C36" s="178"/>
      <c r="D36" s="171">
        <f>B36*C36</f>
        <v>0</v>
      </c>
      <c r="E36" s="171">
        <f t="shared" si="10"/>
        <v>0</v>
      </c>
      <c r="F36" s="172">
        <f t="shared" si="11"/>
        <v>0</v>
      </c>
      <c r="G36" s="168"/>
    </row>
    <row r="37" spans="1:7" ht="15.75" thickBot="1" x14ac:dyDescent="0.3">
      <c r="A37" s="173"/>
      <c r="B37" s="174"/>
      <c r="C37" s="175"/>
      <c r="D37" s="174">
        <f>B37*C37</f>
        <v>0</v>
      </c>
      <c r="E37" s="174">
        <f t="shared" si="10"/>
        <v>0</v>
      </c>
      <c r="F37" s="176">
        <f t="shared" si="11"/>
        <v>0</v>
      </c>
      <c r="G37" s="168"/>
    </row>
    <row r="38" spans="1:7" ht="15.75" thickBot="1" x14ac:dyDescent="0.3">
      <c r="A38" s="180"/>
      <c r="B38" s="181"/>
      <c r="C38" s="182"/>
      <c r="D38" s="181"/>
      <c r="E38" s="181"/>
      <c r="F38" s="181"/>
      <c r="G38" s="168"/>
    </row>
    <row r="39" spans="1:7" ht="21" thickBot="1" x14ac:dyDescent="0.35">
      <c r="A39" s="263" t="s">
        <v>318</v>
      </c>
      <c r="B39" s="264"/>
      <c r="C39" s="264"/>
      <c r="D39" s="264"/>
      <c r="E39" s="264"/>
      <c r="F39" s="265"/>
      <c r="G39" s="168"/>
    </row>
    <row r="40" spans="1:7" ht="24.75" thickBot="1" x14ac:dyDescent="0.3">
      <c r="A40" s="209" t="s">
        <v>153</v>
      </c>
      <c r="B40" s="209" t="s">
        <v>154</v>
      </c>
      <c r="C40" s="210" t="s">
        <v>155</v>
      </c>
      <c r="D40" s="210" t="s">
        <v>156</v>
      </c>
      <c r="E40" s="209" t="s">
        <v>157</v>
      </c>
      <c r="F40" s="210" t="s">
        <v>248</v>
      </c>
      <c r="G40" s="168"/>
    </row>
    <row r="41" spans="1:7" x14ac:dyDescent="0.25">
      <c r="A41" s="189" t="s">
        <v>129</v>
      </c>
      <c r="B41" s="216">
        <v>39714</v>
      </c>
      <c r="C41" s="190"/>
      <c r="D41" s="191">
        <f>B41*C41</f>
        <v>0</v>
      </c>
      <c r="E41" s="191">
        <f t="shared" ref="E41:E43" si="12">D41*$E$2</f>
        <v>0</v>
      </c>
      <c r="F41" s="192">
        <f t="shared" ref="F41:F43" si="13">D41+E41</f>
        <v>0</v>
      </c>
      <c r="G41" s="168"/>
    </row>
    <row r="42" spans="1:7" x14ac:dyDescent="0.25">
      <c r="A42" s="170" t="s">
        <v>130</v>
      </c>
      <c r="B42" s="217">
        <f>+B41</f>
        <v>39714</v>
      </c>
      <c r="C42" s="178"/>
      <c r="D42" s="171">
        <f>B42*C42</f>
        <v>0</v>
      </c>
      <c r="E42" s="171">
        <f t="shared" si="12"/>
        <v>0</v>
      </c>
      <c r="F42" s="172">
        <f t="shared" si="13"/>
        <v>0</v>
      </c>
      <c r="G42" s="168"/>
    </row>
    <row r="43" spans="1:7" ht="15.75" thickBot="1" x14ac:dyDescent="0.3">
      <c r="A43" s="173"/>
      <c r="B43" s="174"/>
      <c r="C43" s="175"/>
      <c r="D43" s="174">
        <f>B43*C43</f>
        <v>0</v>
      </c>
      <c r="E43" s="174">
        <f t="shared" si="12"/>
        <v>0</v>
      </c>
      <c r="F43" s="176">
        <f t="shared" si="13"/>
        <v>0</v>
      </c>
      <c r="G43" s="168"/>
    </row>
    <row r="44" spans="1:7" ht="15.75" thickBot="1" x14ac:dyDescent="0.3">
      <c r="A44" s="180"/>
      <c r="B44" s="181"/>
      <c r="C44" s="182"/>
      <c r="D44" s="181"/>
      <c r="E44" s="181"/>
      <c r="F44" s="181"/>
      <c r="G44" s="168"/>
    </row>
    <row r="45" spans="1:7" ht="21" thickBot="1" x14ac:dyDescent="0.35">
      <c r="B45" s="263" t="s">
        <v>377</v>
      </c>
      <c r="C45" s="264"/>
      <c r="D45" s="264"/>
      <c r="E45" s="265"/>
    </row>
    <row r="46" spans="1:7" ht="15.75" thickBot="1" x14ac:dyDescent="0.3">
      <c r="B46" s="209" t="s">
        <v>382</v>
      </c>
      <c r="C46" s="209" t="s">
        <v>154</v>
      </c>
      <c r="D46" s="210" t="s">
        <v>155</v>
      </c>
      <c r="E46" s="210" t="s">
        <v>156</v>
      </c>
    </row>
    <row r="47" spans="1:7" x14ac:dyDescent="0.25">
      <c r="B47" s="189" t="s">
        <v>378</v>
      </c>
      <c r="C47" s="216">
        <v>73500</v>
      </c>
      <c r="D47" s="220">
        <v>0</v>
      </c>
      <c r="E47" s="192">
        <f>C47*D47</f>
        <v>0</v>
      </c>
    </row>
    <row r="48" spans="1:7" x14ac:dyDescent="0.25">
      <c r="B48" s="170" t="s">
        <v>379</v>
      </c>
      <c r="C48" s="217">
        <v>94500</v>
      </c>
      <c r="D48" s="221">
        <v>0</v>
      </c>
      <c r="E48" s="172">
        <f>C48*D48</f>
        <v>0</v>
      </c>
    </row>
    <row r="49" spans="1:7" x14ac:dyDescent="0.25">
      <c r="B49" s="214" t="s">
        <v>380</v>
      </c>
      <c r="C49" s="218">
        <v>105000</v>
      </c>
      <c r="D49" s="222">
        <v>0</v>
      </c>
      <c r="E49" s="172">
        <f>C49*D49</f>
        <v>0</v>
      </c>
    </row>
    <row r="50" spans="1:7" ht="15.75" thickBot="1" x14ac:dyDescent="0.3">
      <c r="B50" s="215" t="s">
        <v>381</v>
      </c>
      <c r="C50" s="219">
        <v>117579</v>
      </c>
      <c r="D50" s="223">
        <v>0</v>
      </c>
      <c r="E50" s="176">
        <f>C50*D50</f>
        <v>0</v>
      </c>
    </row>
    <row r="51" spans="1:7" ht="15.75" thickBot="1" x14ac:dyDescent="0.3">
      <c r="A51" s="180"/>
      <c r="B51" s="181"/>
      <c r="C51" s="182"/>
      <c r="D51" s="181"/>
      <c r="E51" s="181"/>
      <c r="F51" s="181"/>
      <c r="G51" s="168"/>
    </row>
    <row r="52" spans="1:7" ht="18.75" thickBot="1" x14ac:dyDescent="0.3">
      <c r="A52" s="271" t="s">
        <v>159</v>
      </c>
      <c r="B52" s="272"/>
      <c r="C52" s="272"/>
      <c r="D52" s="272"/>
      <c r="E52" s="272"/>
      <c r="F52" s="272"/>
      <c r="G52" s="273"/>
    </row>
    <row r="53" spans="1:7" ht="15.75" thickBot="1" x14ac:dyDescent="0.3">
      <c r="A53" s="266" t="s">
        <v>160</v>
      </c>
      <c r="B53" s="266" t="s">
        <v>161</v>
      </c>
      <c r="C53" s="266" t="s">
        <v>162</v>
      </c>
      <c r="D53" s="266" t="s">
        <v>163</v>
      </c>
      <c r="E53" s="266" t="s">
        <v>164</v>
      </c>
      <c r="F53" s="211" t="s">
        <v>165</v>
      </c>
      <c r="G53" s="266" t="s">
        <v>166</v>
      </c>
    </row>
    <row r="54" spans="1:7" ht="15.75" thickBot="1" x14ac:dyDescent="0.3">
      <c r="A54" s="266"/>
      <c r="B54" s="266"/>
      <c r="C54" s="266"/>
      <c r="D54" s="266"/>
      <c r="E54" s="266"/>
      <c r="F54" s="212">
        <v>0.52</v>
      </c>
      <c r="G54" s="266"/>
    </row>
    <row r="55" spans="1:7" x14ac:dyDescent="0.25">
      <c r="A55" s="193"/>
      <c r="B55" s="194">
        <v>1</v>
      </c>
      <c r="C55" s="194">
        <v>0</v>
      </c>
      <c r="D55" s="194">
        <v>0</v>
      </c>
      <c r="E55" s="195">
        <f t="shared" ref="E55:E89" si="14">((C55+D55)*B55)*11.5</f>
        <v>0</v>
      </c>
      <c r="F55" s="196">
        <f>E55*$F$54</f>
        <v>0</v>
      </c>
      <c r="G55" s="201">
        <f>E55+F55</f>
        <v>0</v>
      </c>
    </row>
    <row r="56" spans="1:7" x14ac:dyDescent="0.25">
      <c r="A56" s="185"/>
      <c r="B56" s="183">
        <v>1</v>
      </c>
      <c r="C56" s="194">
        <v>0</v>
      </c>
      <c r="D56" s="194">
        <v>0</v>
      </c>
      <c r="E56" s="184">
        <f t="shared" si="14"/>
        <v>0</v>
      </c>
      <c r="F56" s="196">
        <f t="shared" ref="F56:F89" si="15">E56*$F$54</f>
        <v>0</v>
      </c>
      <c r="G56" s="202">
        <f t="shared" ref="G56:G89" si="16">E56+F56</f>
        <v>0</v>
      </c>
    </row>
    <row r="57" spans="1:7" x14ac:dyDescent="0.25">
      <c r="A57" s="185"/>
      <c r="B57" s="183">
        <v>1</v>
      </c>
      <c r="C57" s="194">
        <v>0</v>
      </c>
      <c r="D57" s="194">
        <v>0</v>
      </c>
      <c r="E57" s="184">
        <f t="shared" ref="E57:E69" si="17">((C57+D57)*B57)*11.5</f>
        <v>0</v>
      </c>
      <c r="F57" s="196">
        <f t="shared" si="15"/>
        <v>0</v>
      </c>
      <c r="G57" s="202">
        <f t="shared" ref="G57:G69" si="18">E57+F57</f>
        <v>0</v>
      </c>
    </row>
    <row r="58" spans="1:7" x14ac:dyDescent="0.25">
      <c r="A58" s="185"/>
      <c r="B58" s="183">
        <v>1</v>
      </c>
      <c r="C58" s="194">
        <v>0</v>
      </c>
      <c r="D58" s="194">
        <v>0</v>
      </c>
      <c r="E58" s="184">
        <f t="shared" si="17"/>
        <v>0</v>
      </c>
      <c r="F58" s="196">
        <f t="shared" si="15"/>
        <v>0</v>
      </c>
      <c r="G58" s="202">
        <f t="shared" si="18"/>
        <v>0</v>
      </c>
    </row>
    <row r="59" spans="1:7" x14ac:dyDescent="0.25">
      <c r="A59" s="185"/>
      <c r="B59" s="183">
        <v>1</v>
      </c>
      <c r="C59" s="194">
        <v>0</v>
      </c>
      <c r="D59" s="194">
        <v>0</v>
      </c>
      <c r="E59" s="184">
        <f t="shared" si="17"/>
        <v>0</v>
      </c>
      <c r="F59" s="196">
        <f t="shared" si="15"/>
        <v>0</v>
      </c>
      <c r="G59" s="202">
        <f t="shared" si="18"/>
        <v>0</v>
      </c>
    </row>
    <row r="60" spans="1:7" x14ac:dyDescent="0.25">
      <c r="A60" s="185"/>
      <c r="B60" s="183">
        <v>1</v>
      </c>
      <c r="C60" s="194">
        <v>0</v>
      </c>
      <c r="D60" s="194">
        <v>0</v>
      </c>
      <c r="E60" s="184">
        <f t="shared" si="17"/>
        <v>0</v>
      </c>
      <c r="F60" s="196">
        <f t="shared" si="15"/>
        <v>0</v>
      </c>
      <c r="G60" s="202">
        <f t="shared" si="18"/>
        <v>0</v>
      </c>
    </row>
    <row r="61" spans="1:7" x14ac:dyDescent="0.25">
      <c r="A61" s="185"/>
      <c r="B61" s="183">
        <v>1</v>
      </c>
      <c r="C61" s="194">
        <v>0</v>
      </c>
      <c r="D61" s="194">
        <v>0</v>
      </c>
      <c r="E61" s="184">
        <f t="shared" si="17"/>
        <v>0</v>
      </c>
      <c r="F61" s="196">
        <f t="shared" si="15"/>
        <v>0</v>
      </c>
      <c r="G61" s="202">
        <f t="shared" si="18"/>
        <v>0</v>
      </c>
    </row>
    <row r="62" spans="1:7" x14ac:dyDescent="0.25">
      <c r="A62" s="185"/>
      <c r="B62" s="183">
        <v>1</v>
      </c>
      <c r="C62" s="194">
        <v>0</v>
      </c>
      <c r="D62" s="194">
        <v>0</v>
      </c>
      <c r="E62" s="184">
        <f t="shared" si="17"/>
        <v>0</v>
      </c>
      <c r="F62" s="196">
        <f>E62*$F$54</f>
        <v>0</v>
      </c>
      <c r="G62" s="202">
        <f t="shared" si="18"/>
        <v>0</v>
      </c>
    </row>
    <row r="63" spans="1:7" x14ac:dyDescent="0.25">
      <c r="A63" s="185"/>
      <c r="B63" s="183">
        <v>1</v>
      </c>
      <c r="C63" s="194">
        <v>0</v>
      </c>
      <c r="D63" s="194">
        <v>0</v>
      </c>
      <c r="E63" s="184">
        <f t="shared" si="17"/>
        <v>0</v>
      </c>
      <c r="F63" s="196">
        <f t="shared" si="15"/>
        <v>0</v>
      </c>
      <c r="G63" s="202">
        <f t="shared" si="18"/>
        <v>0</v>
      </c>
    </row>
    <row r="64" spans="1:7" x14ac:dyDescent="0.25">
      <c r="A64" s="185"/>
      <c r="B64" s="183">
        <v>1</v>
      </c>
      <c r="C64" s="194">
        <v>0</v>
      </c>
      <c r="D64" s="194">
        <v>0</v>
      </c>
      <c r="E64" s="184">
        <f t="shared" si="17"/>
        <v>0</v>
      </c>
      <c r="F64" s="196">
        <f t="shared" si="15"/>
        <v>0</v>
      </c>
      <c r="G64" s="202">
        <f t="shared" si="18"/>
        <v>0</v>
      </c>
    </row>
    <row r="65" spans="1:7" x14ac:dyDescent="0.25">
      <c r="A65" s="185"/>
      <c r="B65" s="183">
        <v>1</v>
      </c>
      <c r="C65" s="194">
        <v>0</v>
      </c>
      <c r="D65" s="194">
        <v>0</v>
      </c>
      <c r="E65" s="184">
        <f t="shared" si="17"/>
        <v>0</v>
      </c>
      <c r="F65" s="196">
        <f t="shared" si="15"/>
        <v>0</v>
      </c>
      <c r="G65" s="202">
        <f t="shared" si="18"/>
        <v>0</v>
      </c>
    </row>
    <row r="66" spans="1:7" x14ac:dyDescent="0.25">
      <c r="A66" s="185"/>
      <c r="B66" s="183">
        <v>1</v>
      </c>
      <c r="C66" s="194">
        <v>0</v>
      </c>
      <c r="D66" s="194">
        <v>0</v>
      </c>
      <c r="E66" s="184">
        <f t="shared" si="17"/>
        <v>0</v>
      </c>
      <c r="F66" s="196">
        <f t="shared" si="15"/>
        <v>0</v>
      </c>
      <c r="G66" s="202">
        <f t="shared" si="18"/>
        <v>0</v>
      </c>
    </row>
    <row r="67" spans="1:7" x14ac:dyDescent="0.25">
      <c r="A67" s="185"/>
      <c r="B67" s="183">
        <v>1</v>
      </c>
      <c r="C67" s="194">
        <v>0</v>
      </c>
      <c r="D67" s="194">
        <v>0</v>
      </c>
      <c r="E67" s="184">
        <f t="shared" si="17"/>
        <v>0</v>
      </c>
      <c r="F67" s="196">
        <f t="shared" si="15"/>
        <v>0</v>
      </c>
      <c r="G67" s="202">
        <f t="shared" si="18"/>
        <v>0</v>
      </c>
    </row>
    <row r="68" spans="1:7" x14ac:dyDescent="0.25">
      <c r="A68" s="185"/>
      <c r="B68" s="183">
        <v>1</v>
      </c>
      <c r="C68" s="194">
        <v>0</v>
      </c>
      <c r="D68" s="194">
        <v>0</v>
      </c>
      <c r="E68" s="184">
        <f t="shared" si="17"/>
        <v>0</v>
      </c>
      <c r="F68" s="196">
        <f t="shared" si="15"/>
        <v>0</v>
      </c>
      <c r="G68" s="202">
        <f t="shared" si="18"/>
        <v>0</v>
      </c>
    </row>
    <row r="69" spans="1:7" x14ac:dyDescent="0.25">
      <c r="A69" s="185"/>
      <c r="B69" s="183">
        <v>1</v>
      </c>
      <c r="C69" s="194">
        <v>0</v>
      </c>
      <c r="D69" s="194">
        <v>0</v>
      </c>
      <c r="E69" s="184">
        <f t="shared" si="17"/>
        <v>0</v>
      </c>
      <c r="F69" s="196">
        <f t="shared" si="15"/>
        <v>0</v>
      </c>
      <c r="G69" s="202">
        <f t="shared" si="18"/>
        <v>0</v>
      </c>
    </row>
    <row r="70" spans="1:7" x14ac:dyDescent="0.25">
      <c r="A70" s="185"/>
      <c r="B70" s="183">
        <v>1</v>
      </c>
      <c r="C70" s="194">
        <v>0</v>
      </c>
      <c r="D70" s="194">
        <v>0</v>
      </c>
      <c r="E70" s="184">
        <f t="shared" si="14"/>
        <v>0</v>
      </c>
      <c r="F70" s="196">
        <f t="shared" si="15"/>
        <v>0</v>
      </c>
      <c r="G70" s="202">
        <f t="shared" si="16"/>
        <v>0</v>
      </c>
    </row>
    <row r="71" spans="1:7" x14ac:dyDescent="0.25">
      <c r="A71" s="185"/>
      <c r="B71" s="183">
        <v>1</v>
      </c>
      <c r="C71" s="194">
        <v>0</v>
      </c>
      <c r="D71" s="194">
        <v>0</v>
      </c>
      <c r="E71" s="184">
        <f t="shared" si="14"/>
        <v>0</v>
      </c>
      <c r="F71" s="196">
        <f t="shared" si="15"/>
        <v>0</v>
      </c>
      <c r="G71" s="202">
        <f t="shared" si="16"/>
        <v>0</v>
      </c>
    </row>
    <row r="72" spans="1:7" x14ac:dyDescent="0.25">
      <c r="A72" s="185"/>
      <c r="B72" s="183">
        <v>1</v>
      </c>
      <c r="C72" s="194">
        <v>0</v>
      </c>
      <c r="D72" s="194">
        <v>0</v>
      </c>
      <c r="E72" s="184">
        <f t="shared" si="14"/>
        <v>0</v>
      </c>
      <c r="F72" s="196">
        <f t="shared" si="15"/>
        <v>0</v>
      </c>
      <c r="G72" s="202">
        <f t="shared" si="16"/>
        <v>0</v>
      </c>
    </row>
    <row r="73" spans="1:7" x14ac:dyDescent="0.25">
      <c r="A73" s="185"/>
      <c r="B73" s="183">
        <v>1</v>
      </c>
      <c r="C73" s="194">
        <v>0</v>
      </c>
      <c r="D73" s="194">
        <v>0</v>
      </c>
      <c r="E73" s="184">
        <f t="shared" si="14"/>
        <v>0</v>
      </c>
      <c r="F73" s="196">
        <f t="shared" si="15"/>
        <v>0</v>
      </c>
      <c r="G73" s="202">
        <f t="shared" si="16"/>
        <v>0</v>
      </c>
    </row>
    <row r="74" spans="1:7" x14ac:dyDescent="0.25">
      <c r="A74" s="185"/>
      <c r="B74" s="183">
        <v>1</v>
      </c>
      <c r="C74" s="194">
        <v>0</v>
      </c>
      <c r="D74" s="194">
        <v>0</v>
      </c>
      <c r="E74" s="184">
        <f t="shared" si="14"/>
        <v>0</v>
      </c>
      <c r="F74" s="196">
        <f t="shared" si="15"/>
        <v>0</v>
      </c>
      <c r="G74" s="202">
        <f t="shared" si="16"/>
        <v>0</v>
      </c>
    </row>
    <row r="75" spans="1:7" x14ac:dyDescent="0.25">
      <c r="A75" s="185"/>
      <c r="B75" s="183">
        <v>1</v>
      </c>
      <c r="C75" s="194">
        <v>0</v>
      </c>
      <c r="D75" s="194">
        <v>0</v>
      </c>
      <c r="E75" s="184">
        <f t="shared" si="14"/>
        <v>0</v>
      </c>
      <c r="F75" s="196">
        <f t="shared" si="15"/>
        <v>0</v>
      </c>
      <c r="G75" s="202">
        <f t="shared" si="16"/>
        <v>0</v>
      </c>
    </row>
    <row r="76" spans="1:7" x14ac:dyDescent="0.25">
      <c r="A76" s="185"/>
      <c r="B76" s="183">
        <v>1</v>
      </c>
      <c r="C76" s="194">
        <v>0</v>
      </c>
      <c r="D76" s="194">
        <v>0</v>
      </c>
      <c r="E76" s="184">
        <f t="shared" ref="E76:E80" si="19">((C76+D76)*B76)*11.5</f>
        <v>0</v>
      </c>
      <c r="F76" s="196">
        <f t="shared" si="15"/>
        <v>0</v>
      </c>
      <c r="G76" s="202">
        <f t="shared" ref="G76:G80" si="20">E76+F76</f>
        <v>0</v>
      </c>
    </row>
    <row r="77" spans="1:7" x14ac:dyDescent="0.25">
      <c r="A77" s="185"/>
      <c r="B77" s="183">
        <v>1</v>
      </c>
      <c r="C77" s="194">
        <v>0</v>
      </c>
      <c r="D77" s="194">
        <v>0</v>
      </c>
      <c r="E77" s="184">
        <f t="shared" si="19"/>
        <v>0</v>
      </c>
      <c r="F77" s="196">
        <f t="shared" si="15"/>
        <v>0</v>
      </c>
      <c r="G77" s="202">
        <f t="shared" si="20"/>
        <v>0</v>
      </c>
    </row>
    <row r="78" spans="1:7" x14ac:dyDescent="0.25">
      <c r="A78" s="185"/>
      <c r="B78" s="183">
        <v>1</v>
      </c>
      <c r="C78" s="194">
        <v>0</v>
      </c>
      <c r="D78" s="194">
        <v>0</v>
      </c>
      <c r="E78" s="184">
        <f t="shared" si="19"/>
        <v>0</v>
      </c>
      <c r="F78" s="196">
        <f t="shared" si="15"/>
        <v>0</v>
      </c>
      <c r="G78" s="202">
        <f t="shared" si="20"/>
        <v>0</v>
      </c>
    </row>
    <row r="79" spans="1:7" x14ac:dyDescent="0.25">
      <c r="A79" s="185"/>
      <c r="B79" s="183">
        <v>1</v>
      </c>
      <c r="C79" s="194">
        <v>0</v>
      </c>
      <c r="D79" s="194">
        <v>0</v>
      </c>
      <c r="E79" s="184">
        <f t="shared" si="19"/>
        <v>0</v>
      </c>
      <c r="F79" s="196">
        <f t="shared" si="15"/>
        <v>0</v>
      </c>
      <c r="G79" s="202">
        <f t="shared" si="20"/>
        <v>0</v>
      </c>
    </row>
    <row r="80" spans="1:7" x14ac:dyDescent="0.25">
      <c r="A80" s="185"/>
      <c r="B80" s="183">
        <v>1</v>
      </c>
      <c r="C80" s="194">
        <v>0</v>
      </c>
      <c r="D80" s="194">
        <v>0</v>
      </c>
      <c r="E80" s="184">
        <f t="shared" si="19"/>
        <v>0</v>
      </c>
      <c r="F80" s="196">
        <f t="shared" si="15"/>
        <v>0</v>
      </c>
      <c r="G80" s="202">
        <f t="shared" si="20"/>
        <v>0</v>
      </c>
    </row>
    <row r="81" spans="1:7" x14ac:dyDescent="0.25">
      <c r="A81" s="185"/>
      <c r="B81" s="183">
        <v>1</v>
      </c>
      <c r="C81" s="194">
        <v>0</v>
      </c>
      <c r="D81" s="194">
        <v>0</v>
      </c>
      <c r="E81" s="184">
        <f>((C81+D81)*B81)*11.5</f>
        <v>0</v>
      </c>
      <c r="F81" s="196">
        <f t="shared" si="15"/>
        <v>0</v>
      </c>
      <c r="G81" s="202">
        <f t="shared" si="16"/>
        <v>0</v>
      </c>
    </row>
    <row r="82" spans="1:7" x14ac:dyDescent="0.25">
      <c r="A82" s="185"/>
      <c r="B82" s="183">
        <v>1</v>
      </c>
      <c r="C82" s="194">
        <v>0</v>
      </c>
      <c r="D82" s="194">
        <v>0</v>
      </c>
      <c r="E82" s="184">
        <f t="shared" si="14"/>
        <v>0</v>
      </c>
      <c r="F82" s="196">
        <f t="shared" si="15"/>
        <v>0</v>
      </c>
      <c r="G82" s="202">
        <f t="shared" si="16"/>
        <v>0</v>
      </c>
    </row>
    <row r="83" spans="1:7" x14ac:dyDescent="0.25">
      <c r="A83" s="185"/>
      <c r="B83" s="183">
        <v>1</v>
      </c>
      <c r="C83" s="194">
        <v>0</v>
      </c>
      <c r="D83" s="194">
        <v>0</v>
      </c>
      <c r="E83" s="184">
        <f t="shared" si="14"/>
        <v>0</v>
      </c>
      <c r="F83" s="196">
        <f t="shared" si="15"/>
        <v>0</v>
      </c>
      <c r="G83" s="202">
        <f t="shared" si="16"/>
        <v>0</v>
      </c>
    </row>
    <row r="84" spans="1:7" x14ac:dyDescent="0.25">
      <c r="A84" s="185"/>
      <c r="B84" s="183">
        <v>1</v>
      </c>
      <c r="C84" s="194">
        <v>0</v>
      </c>
      <c r="D84" s="194">
        <v>0</v>
      </c>
      <c r="E84" s="184">
        <f t="shared" si="14"/>
        <v>0</v>
      </c>
      <c r="F84" s="196">
        <f t="shared" si="15"/>
        <v>0</v>
      </c>
      <c r="G84" s="202">
        <f t="shared" si="16"/>
        <v>0</v>
      </c>
    </row>
    <row r="85" spans="1:7" x14ac:dyDescent="0.25">
      <c r="A85" s="185"/>
      <c r="B85" s="183">
        <v>1</v>
      </c>
      <c r="C85" s="194">
        <v>0</v>
      </c>
      <c r="D85" s="194">
        <v>0</v>
      </c>
      <c r="E85" s="184">
        <f t="shared" si="14"/>
        <v>0</v>
      </c>
      <c r="F85" s="196">
        <f t="shared" si="15"/>
        <v>0</v>
      </c>
      <c r="G85" s="202">
        <f t="shared" si="16"/>
        <v>0</v>
      </c>
    </row>
    <row r="86" spans="1:7" x14ac:dyDescent="0.25">
      <c r="A86" s="185"/>
      <c r="B86" s="183">
        <v>1</v>
      </c>
      <c r="C86" s="194">
        <v>0</v>
      </c>
      <c r="D86" s="194">
        <v>0</v>
      </c>
      <c r="E86" s="184">
        <f t="shared" si="14"/>
        <v>0</v>
      </c>
      <c r="F86" s="196">
        <f t="shared" si="15"/>
        <v>0</v>
      </c>
      <c r="G86" s="202">
        <f t="shared" si="16"/>
        <v>0</v>
      </c>
    </row>
    <row r="87" spans="1:7" x14ac:dyDescent="0.25">
      <c r="A87" s="185"/>
      <c r="B87" s="183">
        <v>1</v>
      </c>
      <c r="C87" s="194">
        <v>0</v>
      </c>
      <c r="D87" s="194">
        <v>0</v>
      </c>
      <c r="E87" s="184">
        <f t="shared" si="14"/>
        <v>0</v>
      </c>
      <c r="F87" s="196">
        <f t="shared" si="15"/>
        <v>0</v>
      </c>
      <c r="G87" s="202">
        <f t="shared" si="16"/>
        <v>0</v>
      </c>
    </row>
    <row r="88" spans="1:7" x14ac:dyDescent="0.25">
      <c r="A88" s="185"/>
      <c r="B88" s="183">
        <v>1</v>
      </c>
      <c r="C88" s="194">
        <v>0</v>
      </c>
      <c r="D88" s="194">
        <v>0</v>
      </c>
      <c r="E88" s="184">
        <f t="shared" si="14"/>
        <v>0</v>
      </c>
      <c r="F88" s="196">
        <f t="shared" si="15"/>
        <v>0</v>
      </c>
      <c r="G88" s="202">
        <f t="shared" si="16"/>
        <v>0</v>
      </c>
    </row>
    <row r="89" spans="1:7" ht="15.75" thickBot="1" x14ac:dyDescent="0.3">
      <c r="A89" s="186"/>
      <c r="B89" s="187">
        <v>1</v>
      </c>
      <c r="C89" s="194">
        <v>0</v>
      </c>
      <c r="D89" s="194">
        <v>0</v>
      </c>
      <c r="E89" s="188">
        <f t="shared" si="14"/>
        <v>0</v>
      </c>
      <c r="F89" s="196">
        <f t="shared" si="15"/>
        <v>0</v>
      </c>
      <c r="G89" s="203">
        <f t="shared" si="16"/>
        <v>0</v>
      </c>
    </row>
    <row r="90" spans="1:7" ht="15.75" thickBot="1" x14ac:dyDescent="0.3">
      <c r="A90" s="197" t="s">
        <v>167</v>
      </c>
      <c r="B90" s="198"/>
      <c r="C90" s="198"/>
      <c r="D90" s="198"/>
      <c r="E90" s="199">
        <f>SUM(E55:E89)</f>
        <v>0</v>
      </c>
      <c r="F90" s="199">
        <f>SUM(F55:F89)</f>
        <v>0</v>
      </c>
      <c r="G90" s="199">
        <f>SUM(G55:G89)</f>
        <v>0</v>
      </c>
    </row>
  </sheetData>
  <sheetProtection algorithmName="SHA-512" hashValue="GGGJFNxqRuchEBOL9xIfVSUEM/PQb499ke6IBzEjsIWjZTU+3vus5bdjTkhQGDGSFuMC76s+HIyC4wfrHigUgw==" saltValue="PqLzCjUsmeRsktWPXqd1dw==" spinCount="100000" sheet="1" objects="1" scenarios="1"/>
  <mergeCells count="16">
    <mergeCell ref="B45:E45"/>
    <mergeCell ref="G53:G54"/>
    <mergeCell ref="A1:F1"/>
    <mergeCell ref="A3:F3"/>
    <mergeCell ref="A9:F9"/>
    <mergeCell ref="A15:F15"/>
    <mergeCell ref="A21:F21"/>
    <mergeCell ref="A52:G52"/>
    <mergeCell ref="A53:A54"/>
    <mergeCell ref="B53:B54"/>
    <mergeCell ref="C53:C54"/>
    <mergeCell ref="D53:D54"/>
    <mergeCell ref="E53:E54"/>
    <mergeCell ref="A27:F27"/>
    <mergeCell ref="A33:F33"/>
    <mergeCell ref="A39:F39"/>
  </mergeCells>
  <pageMargins left="0.7" right="0.7" top="0.75" bottom="0.75" header="0.3" footer="0.3"/>
  <pageSetup scale="75" orientation="portrait" r:id="rId1"/>
  <rowBreaks count="1" manualBreakCount="1">
    <brk id="5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H113"/>
  <sheetViews>
    <sheetView topLeftCell="B1" workbookViewId="0">
      <selection activeCell="E28" sqref="E28"/>
    </sheetView>
  </sheetViews>
  <sheetFormatPr baseColWidth="10" defaultRowHeight="15" x14ac:dyDescent="0.25"/>
  <cols>
    <col min="1" max="1" width="43.5703125" bestFit="1" customWidth="1"/>
    <col min="2" max="2" width="52.7109375" customWidth="1"/>
    <col min="3" max="3" width="34.42578125" customWidth="1"/>
    <col min="4" max="4" width="38.42578125" customWidth="1"/>
    <col min="5" max="5" width="41.140625" bestFit="1" customWidth="1"/>
    <col min="6" max="6" width="43.5703125" bestFit="1" customWidth="1"/>
  </cols>
  <sheetData>
    <row r="1" spans="1:8" x14ac:dyDescent="0.25">
      <c r="A1" s="35" t="s">
        <v>32</v>
      </c>
      <c r="B1" s="35" t="s">
        <v>34</v>
      </c>
      <c r="C1" s="35" t="s">
        <v>1</v>
      </c>
      <c r="D1" s="35" t="s">
        <v>10</v>
      </c>
      <c r="E1" s="35" t="s">
        <v>4</v>
      </c>
      <c r="F1" s="35" t="s">
        <v>7</v>
      </c>
      <c r="G1" s="37"/>
      <c r="H1" s="37"/>
    </row>
    <row r="2" spans="1:8" x14ac:dyDescent="0.25">
      <c r="A2" s="38" t="s">
        <v>355</v>
      </c>
      <c r="B2" s="38" t="s">
        <v>2</v>
      </c>
      <c r="C2" s="39" t="s">
        <v>3</v>
      </c>
      <c r="D2" s="38" t="s">
        <v>12</v>
      </c>
      <c r="E2" s="38" t="s">
        <v>6</v>
      </c>
      <c r="F2" t="s">
        <v>9</v>
      </c>
    </row>
    <row r="3" spans="1:8" x14ac:dyDescent="0.25">
      <c r="A3" s="38" t="s">
        <v>356</v>
      </c>
      <c r="B3" s="38" t="s">
        <v>11</v>
      </c>
      <c r="C3" s="39" t="s">
        <v>13</v>
      </c>
      <c r="D3" s="38" t="s">
        <v>16</v>
      </c>
      <c r="E3" s="38" t="s">
        <v>14</v>
      </c>
      <c r="F3" t="s">
        <v>15</v>
      </c>
    </row>
    <row r="4" spans="1:8" x14ac:dyDescent="0.25">
      <c r="A4" s="38" t="s">
        <v>357</v>
      </c>
      <c r="B4" s="38" t="s">
        <v>5</v>
      </c>
      <c r="C4" s="39" t="s">
        <v>17</v>
      </c>
      <c r="D4" s="38" t="s">
        <v>20</v>
      </c>
      <c r="E4" s="38" t="s">
        <v>18</v>
      </c>
      <c r="F4" t="s">
        <v>19</v>
      </c>
    </row>
    <row r="5" spans="1:8" x14ac:dyDescent="0.25">
      <c r="A5" s="38" t="s">
        <v>358</v>
      </c>
      <c r="B5" s="38" t="s">
        <v>8</v>
      </c>
      <c r="C5" s="39" t="s">
        <v>21</v>
      </c>
      <c r="D5" s="38" t="s">
        <v>23</v>
      </c>
      <c r="E5" s="38"/>
      <c r="F5" t="s">
        <v>22</v>
      </c>
    </row>
    <row r="6" spans="1:8" x14ac:dyDescent="0.25">
      <c r="D6" s="38" t="s">
        <v>25</v>
      </c>
      <c r="F6" t="s">
        <v>24</v>
      </c>
    </row>
    <row r="8" spans="1:8" x14ac:dyDescent="0.25">
      <c r="A8" s="35" t="s">
        <v>347</v>
      </c>
      <c r="B8" s="35" t="s">
        <v>68</v>
      </c>
      <c r="C8" s="35" t="s">
        <v>69</v>
      </c>
      <c r="D8" s="35" t="s">
        <v>131</v>
      </c>
      <c r="E8" s="35" t="s">
        <v>142</v>
      </c>
      <c r="F8" s="35" t="s">
        <v>171</v>
      </c>
      <c r="G8" s="35" t="s">
        <v>251</v>
      </c>
      <c r="H8" s="57"/>
    </row>
    <row r="9" spans="1:8" x14ac:dyDescent="0.25">
      <c r="A9" s="39" t="s">
        <v>336</v>
      </c>
      <c r="B9" s="55" t="s">
        <v>205</v>
      </c>
      <c r="C9" s="53" t="s">
        <v>146</v>
      </c>
      <c r="D9" s="48" t="s">
        <v>119</v>
      </c>
      <c r="E9" s="49">
        <v>1</v>
      </c>
      <c r="F9" s="58" t="s">
        <v>173</v>
      </c>
      <c r="G9" s="59">
        <v>519515</v>
      </c>
      <c r="H9" s="56"/>
    </row>
    <row r="10" spans="1:8" x14ac:dyDescent="0.25">
      <c r="A10" s="39" t="s">
        <v>187</v>
      </c>
      <c r="B10" s="55" t="s">
        <v>43</v>
      </c>
      <c r="C10" s="53" t="s">
        <v>145</v>
      </c>
      <c r="D10" s="48" t="s">
        <v>71</v>
      </c>
      <c r="E10" s="49">
        <v>0.5</v>
      </c>
      <c r="F10" s="58" t="s">
        <v>190</v>
      </c>
      <c r="G10" s="59">
        <v>513508</v>
      </c>
      <c r="H10" s="56"/>
    </row>
    <row r="11" spans="1:8" x14ac:dyDescent="0.25">
      <c r="A11" s="39" t="s">
        <v>339</v>
      </c>
      <c r="B11" s="55" t="s">
        <v>359</v>
      </c>
      <c r="C11" s="53" t="s">
        <v>121</v>
      </c>
      <c r="D11" s="50" t="s">
        <v>135</v>
      </c>
      <c r="E11" s="49"/>
      <c r="F11" s="58" t="s">
        <v>172</v>
      </c>
      <c r="G11" s="59">
        <v>515005</v>
      </c>
      <c r="H11" s="56"/>
    </row>
    <row r="12" spans="1:8" x14ac:dyDescent="0.25">
      <c r="A12" s="39" t="s">
        <v>345</v>
      </c>
      <c r="B12" s="55" t="s">
        <v>267</v>
      </c>
      <c r="C12" s="53" t="s">
        <v>239</v>
      </c>
      <c r="D12" s="48" t="s">
        <v>120</v>
      </c>
      <c r="F12" s="58" t="s">
        <v>228</v>
      </c>
      <c r="G12" s="59">
        <v>515507</v>
      </c>
      <c r="H12" s="56"/>
    </row>
    <row r="13" spans="1:8" x14ac:dyDescent="0.25">
      <c r="A13" s="39" t="s">
        <v>348</v>
      </c>
      <c r="B13" s="55" t="s">
        <v>59</v>
      </c>
      <c r="C13" s="53" t="s">
        <v>120</v>
      </c>
      <c r="D13" s="50" t="s">
        <v>140</v>
      </c>
      <c r="F13" s="58" t="s">
        <v>230</v>
      </c>
      <c r="G13" s="59">
        <v>512005</v>
      </c>
      <c r="H13" s="56"/>
    </row>
    <row r="14" spans="1:8" x14ac:dyDescent="0.25">
      <c r="A14" s="39" t="s">
        <v>344</v>
      </c>
      <c r="B14" s="55" t="s">
        <v>58</v>
      </c>
      <c r="C14" s="53" t="s">
        <v>126</v>
      </c>
      <c r="D14" s="50" t="s">
        <v>118</v>
      </c>
      <c r="F14" s="58" t="s">
        <v>194</v>
      </c>
      <c r="G14" s="59">
        <v>512006</v>
      </c>
      <c r="H14" s="56"/>
    </row>
    <row r="15" spans="1:8" x14ac:dyDescent="0.25">
      <c r="A15" s="39" t="s">
        <v>337</v>
      </c>
      <c r="B15" s="55" t="s">
        <v>257</v>
      </c>
      <c r="C15" s="53" t="s">
        <v>222</v>
      </c>
      <c r="D15" s="50" t="s">
        <v>224</v>
      </c>
      <c r="F15" s="58" t="s">
        <v>232</v>
      </c>
      <c r="G15" s="59">
        <v>512007</v>
      </c>
      <c r="H15" s="56"/>
    </row>
    <row r="16" spans="1:8" x14ac:dyDescent="0.25">
      <c r="A16" s="39" t="s">
        <v>338</v>
      </c>
      <c r="B16" s="55" t="s">
        <v>275</v>
      </c>
      <c r="C16" s="53" t="s">
        <v>123</v>
      </c>
      <c r="D16" s="48" t="s">
        <v>177</v>
      </c>
      <c r="F16" s="58" t="s">
        <v>170</v>
      </c>
      <c r="G16" s="59">
        <v>512008</v>
      </c>
      <c r="H16" s="56"/>
    </row>
    <row r="17" spans="1:8" x14ac:dyDescent="0.25">
      <c r="A17" s="39" t="s">
        <v>340</v>
      </c>
      <c r="B17" s="55" t="s">
        <v>258</v>
      </c>
      <c r="C17" s="53" t="s">
        <v>70</v>
      </c>
      <c r="D17" s="50" t="s">
        <v>139</v>
      </c>
      <c r="F17" s="58" t="s">
        <v>231</v>
      </c>
      <c r="G17" s="59">
        <v>512009</v>
      </c>
      <c r="H17" s="56"/>
    </row>
    <row r="18" spans="1:8" x14ac:dyDescent="0.25">
      <c r="A18" s="39" t="s">
        <v>341</v>
      </c>
      <c r="B18" s="55" t="s">
        <v>276</v>
      </c>
      <c r="C18" s="53" t="s">
        <v>240</v>
      </c>
      <c r="D18" s="50" t="s">
        <v>138</v>
      </c>
      <c r="F18" s="58" t="s">
        <v>229</v>
      </c>
      <c r="G18" s="59">
        <v>519507</v>
      </c>
      <c r="H18" s="56"/>
    </row>
    <row r="19" spans="1:8" x14ac:dyDescent="0.25">
      <c r="A19" s="39" t="s">
        <v>342</v>
      </c>
      <c r="B19" s="55" t="s">
        <v>206</v>
      </c>
      <c r="C19" s="53" t="s">
        <v>241</v>
      </c>
      <c r="D19" s="50" t="s">
        <v>192</v>
      </c>
      <c r="F19" s="58" t="s">
        <v>189</v>
      </c>
      <c r="G19" s="59">
        <v>514510</v>
      </c>
      <c r="H19" s="56"/>
    </row>
    <row r="20" spans="1:8" x14ac:dyDescent="0.25">
      <c r="A20" s="39" t="s">
        <v>343</v>
      </c>
      <c r="B20" s="55" t="s">
        <v>364</v>
      </c>
      <c r="C20" s="53" t="s">
        <v>127</v>
      </c>
      <c r="D20" s="50" t="s">
        <v>225</v>
      </c>
      <c r="F20" s="58" t="s">
        <v>175</v>
      </c>
      <c r="G20" s="59">
        <v>513505</v>
      </c>
      <c r="H20" s="56"/>
    </row>
    <row r="21" spans="1:8" x14ac:dyDescent="0.25">
      <c r="A21" s="39" t="s">
        <v>346</v>
      </c>
      <c r="B21" s="55" t="s">
        <v>252</v>
      </c>
      <c r="C21" s="53" t="s">
        <v>124</v>
      </c>
      <c r="D21" s="50" t="s">
        <v>223</v>
      </c>
      <c r="F21" s="58" t="s">
        <v>179</v>
      </c>
      <c r="G21" s="59">
        <v>510511</v>
      </c>
      <c r="H21" s="56"/>
    </row>
    <row r="22" spans="1:8" x14ac:dyDescent="0.25">
      <c r="B22" s="55" t="s">
        <v>149</v>
      </c>
      <c r="C22" s="54" t="s">
        <v>122</v>
      </c>
      <c r="D22" s="50" t="s">
        <v>132</v>
      </c>
      <c r="F22" s="58" t="s">
        <v>195</v>
      </c>
      <c r="G22" s="59">
        <v>180510</v>
      </c>
      <c r="H22" s="56"/>
    </row>
    <row r="23" spans="1:8" x14ac:dyDescent="0.25">
      <c r="B23" s="55" t="s">
        <v>253</v>
      </c>
      <c r="C23" s="53" t="s">
        <v>204</v>
      </c>
      <c r="D23" s="50" t="s">
        <v>136</v>
      </c>
      <c r="F23" s="58" t="s">
        <v>176</v>
      </c>
      <c r="G23" s="59">
        <v>510508</v>
      </c>
      <c r="H23" s="56"/>
    </row>
    <row r="24" spans="1:8" x14ac:dyDescent="0.25">
      <c r="B24" s="55" t="s">
        <v>244</v>
      </c>
      <c r="C24" s="53" t="s">
        <v>168</v>
      </c>
      <c r="D24" s="50" t="s">
        <v>133</v>
      </c>
      <c r="F24" s="58" t="s">
        <v>233</v>
      </c>
      <c r="G24" s="59">
        <v>5888</v>
      </c>
      <c r="H24" s="56"/>
    </row>
    <row r="25" spans="1:8" x14ac:dyDescent="0.25">
      <c r="B25" s="55" t="s">
        <v>254</v>
      </c>
      <c r="C25" s="53" t="s">
        <v>117</v>
      </c>
      <c r="D25" s="48" t="s">
        <v>197</v>
      </c>
      <c r="F25" s="58" t="s">
        <v>174</v>
      </c>
      <c r="G25" s="59">
        <v>510512</v>
      </c>
      <c r="H25" s="56"/>
    </row>
    <row r="26" spans="1:8" x14ac:dyDescent="0.25">
      <c r="B26" s="55" t="s">
        <v>255</v>
      </c>
      <c r="C26" s="53" t="s">
        <v>125</v>
      </c>
      <c r="D26" s="50" t="s">
        <v>226</v>
      </c>
      <c r="G26" s="59">
        <v>519512</v>
      </c>
      <c r="H26" s="56"/>
    </row>
    <row r="27" spans="1:8" x14ac:dyDescent="0.25">
      <c r="B27" s="55" t="s">
        <v>52</v>
      </c>
      <c r="C27" s="53"/>
      <c r="D27" s="50" t="s">
        <v>137</v>
      </c>
      <c r="G27" s="59">
        <v>519515</v>
      </c>
      <c r="H27" s="56"/>
    </row>
    <row r="28" spans="1:8" x14ac:dyDescent="0.25">
      <c r="B28" s="55" t="s">
        <v>360</v>
      </c>
      <c r="C28" s="103"/>
      <c r="D28" s="50" t="s">
        <v>196</v>
      </c>
      <c r="G28" s="59">
        <v>514505</v>
      </c>
      <c r="H28" s="56"/>
    </row>
    <row r="29" spans="1:8" x14ac:dyDescent="0.25">
      <c r="B29" s="55" t="s">
        <v>260</v>
      </c>
      <c r="C29" s="104"/>
      <c r="D29" s="50" t="s">
        <v>134</v>
      </c>
      <c r="G29" s="59">
        <v>512505</v>
      </c>
      <c r="H29" s="56"/>
    </row>
    <row r="30" spans="1:8" x14ac:dyDescent="0.25">
      <c r="B30" s="55" t="s">
        <v>291</v>
      </c>
      <c r="C30" s="40"/>
      <c r="D30" s="50" t="s">
        <v>191</v>
      </c>
      <c r="G30" s="59">
        <v>519515</v>
      </c>
      <c r="H30" s="56"/>
    </row>
    <row r="31" spans="1:8" x14ac:dyDescent="0.25">
      <c r="B31" s="55" t="s">
        <v>207</v>
      </c>
      <c r="D31" s="50" t="s">
        <v>227</v>
      </c>
      <c r="G31" s="59">
        <v>513508</v>
      </c>
      <c r="H31" s="56"/>
    </row>
    <row r="32" spans="1:8" x14ac:dyDescent="0.25">
      <c r="B32" s="55" t="s">
        <v>208</v>
      </c>
      <c r="D32" s="41"/>
      <c r="G32" s="59">
        <v>150028</v>
      </c>
      <c r="H32" s="56"/>
    </row>
    <row r="33" spans="2:8" x14ac:dyDescent="0.25">
      <c r="B33" s="55" t="s">
        <v>209</v>
      </c>
      <c r="D33" s="41"/>
      <c r="G33" s="59">
        <v>150024</v>
      </c>
      <c r="H33" s="56"/>
    </row>
    <row r="34" spans="2:8" x14ac:dyDescent="0.25">
      <c r="B34" s="55" t="s">
        <v>210</v>
      </c>
      <c r="G34" s="59">
        <v>150032</v>
      </c>
      <c r="H34" s="56"/>
    </row>
    <row r="35" spans="2:8" x14ac:dyDescent="0.25">
      <c r="B35" s="55" t="s">
        <v>211</v>
      </c>
      <c r="G35" s="59">
        <v>150032</v>
      </c>
      <c r="H35" s="56"/>
    </row>
    <row r="36" spans="2:8" x14ac:dyDescent="0.25">
      <c r="B36" s="55" t="s">
        <v>180</v>
      </c>
      <c r="G36" s="59">
        <v>519515</v>
      </c>
      <c r="H36" s="56"/>
    </row>
    <row r="37" spans="2:8" x14ac:dyDescent="0.25">
      <c r="B37" s="55" t="s">
        <v>51</v>
      </c>
      <c r="G37" s="59">
        <v>519515</v>
      </c>
      <c r="H37" s="56"/>
    </row>
    <row r="38" spans="2:8" x14ac:dyDescent="0.25">
      <c r="B38" s="55" t="s">
        <v>44</v>
      </c>
      <c r="G38" s="59">
        <v>513512</v>
      </c>
      <c r="H38" s="56"/>
    </row>
    <row r="39" spans="2:8" x14ac:dyDescent="0.25">
      <c r="B39" s="55" t="s">
        <v>48</v>
      </c>
      <c r="G39" s="59">
        <v>519506</v>
      </c>
      <c r="H39" s="56"/>
    </row>
    <row r="40" spans="2:8" x14ac:dyDescent="0.25">
      <c r="B40" s="55" t="s">
        <v>212</v>
      </c>
      <c r="G40" s="59">
        <v>511008</v>
      </c>
      <c r="H40" s="56"/>
    </row>
    <row r="41" spans="2:8" x14ac:dyDescent="0.25">
      <c r="B41" s="55" t="s">
        <v>290</v>
      </c>
      <c r="G41" s="59">
        <v>511006</v>
      </c>
      <c r="H41" s="56"/>
    </row>
    <row r="42" spans="2:8" x14ac:dyDescent="0.25">
      <c r="B42" s="55" t="s">
        <v>183</v>
      </c>
      <c r="G42" s="59">
        <v>511005</v>
      </c>
      <c r="H42" s="56"/>
    </row>
    <row r="43" spans="2:8" x14ac:dyDescent="0.25">
      <c r="B43" s="55" t="s">
        <v>278</v>
      </c>
      <c r="G43" s="59">
        <v>511007</v>
      </c>
      <c r="H43" s="56"/>
    </row>
    <row r="44" spans="2:8" x14ac:dyDescent="0.25">
      <c r="B44" s="55" t="s">
        <v>279</v>
      </c>
      <c r="G44" s="59">
        <v>511009</v>
      </c>
      <c r="H44" s="56"/>
    </row>
    <row r="45" spans="2:8" x14ac:dyDescent="0.25">
      <c r="B45" s="55" t="s">
        <v>182</v>
      </c>
      <c r="C45" s="40"/>
      <c r="G45" s="59">
        <v>511010</v>
      </c>
      <c r="H45" s="56"/>
    </row>
    <row r="46" spans="2:8" x14ac:dyDescent="0.25">
      <c r="B46" s="55" t="s">
        <v>50</v>
      </c>
      <c r="G46" s="59">
        <v>519515</v>
      </c>
      <c r="H46" s="56"/>
    </row>
    <row r="47" spans="2:8" x14ac:dyDescent="0.25">
      <c r="B47" s="55" t="s">
        <v>38</v>
      </c>
      <c r="G47" s="59">
        <v>519505</v>
      </c>
      <c r="H47" s="56"/>
    </row>
    <row r="48" spans="2:8" x14ac:dyDescent="0.25">
      <c r="B48" s="55" t="s">
        <v>354</v>
      </c>
      <c r="G48" s="59">
        <v>515007</v>
      </c>
      <c r="H48" s="56"/>
    </row>
    <row r="49" spans="2:8" x14ac:dyDescent="0.25">
      <c r="B49" s="55" t="s">
        <v>280</v>
      </c>
      <c r="G49" s="59">
        <v>519509</v>
      </c>
      <c r="H49" s="56"/>
    </row>
    <row r="50" spans="2:8" x14ac:dyDescent="0.25">
      <c r="B50" s="55" t="s">
        <v>193</v>
      </c>
      <c r="G50" s="59">
        <v>519515</v>
      </c>
      <c r="H50" s="56"/>
    </row>
    <row r="51" spans="2:8" x14ac:dyDescent="0.25">
      <c r="B51" s="55" t="s">
        <v>269</v>
      </c>
      <c r="G51" s="59">
        <v>519508</v>
      </c>
      <c r="H51" s="56"/>
    </row>
    <row r="52" spans="2:8" x14ac:dyDescent="0.25">
      <c r="B52" s="55" t="s">
        <v>213</v>
      </c>
      <c r="G52" s="59">
        <v>519515</v>
      </c>
      <c r="H52" s="56"/>
    </row>
    <row r="53" spans="2:8" x14ac:dyDescent="0.25">
      <c r="B53" s="55" t="s">
        <v>214</v>
      </c>
      <c r="G53" s="59">
        <v>519515</v>
      </c>
      <c r="H53" s="56"/>
    </row>
    <row r="54" spans="2:8" x14ac:dyDescent="0.25">
      <c r="B54" s="55" t="s">
        <v>60</v>
      </c>
      <c r="G54" s="59">
        <v>514510</v>
      </c>
      <c r="H54" s="56"/>
    </row>
    <row r="55" spans="2:8" x14ac:dyDescent="0.25">
      <c r="B55" s="55" t="s">
        <v>61</v>
      </c>
      <c r="G55" s="59">
        <v>514510</v>
      </c>
      <c r="H55" s="56"/>
    </row>
    <row r="56" spans="2:8" x14ac:dyDescent="0.25">
      <c r="B56" s="55" t="s">
        <v>362</v>
      </c>
      <c r="G56" s="59">
        <v>514510</v>
      </c>
      <c r="H56" s="56"/>
    </row>
    <row r="57" spans="2:8" x14ac:dyDescent="0.25">
      <c r="B57" s="55" t="s">
        <v>215</v>
      </c>
      <c r="G57" s="59">
        <v>514509</v>
      </c>
      <c r="H57" s="56"/>
    </row>
    <row r="58" spans="2:8" x14ac:dyDescent="0.25">
      <c r="B58" s="55" t="s">
        <v>282</v>
      </c>
      <c r="G58" s="59">
        <v>514506</v>
      </c>
      <c r="H58" s="56"/>
    </row>
    <row r="59" spans="2:8" x14ac:dyDescent="0.25">
      <c r="B59" s="55" t="s">
        <v>216</v>
      </c>
      <c r="G59" s="59">
        <v>514507</v>
      </c>
      <c r="H59" s="56"/>
    </row>
    <row r="60" spans="2:8" x14ac:dyDescent="0.25">
      <c r="B60" s="55" t="s">
        <v>181</v>
      </c>
      <c r="G60" s="59">
        <v>514508</v>
      </c>
      <c r="H60" s="56"/>
    </row>
    <row r="61" spans="2:8" x14ac:dyDescent="0.25">
      <c r="B61" s="55" t="s">
        <v>293</v>
      </c>
      <c r="G61" s="59">
        <v>514505</v>
      </c>
      <c r="H61" s="56"/>
    </row>
    <row r="62" spans="2:8" x14ac:dyDescent="0.25">
      <c r="B62" s="55" t="s">
        <v>203</v>
      </c>
      <c r="G62" s="59">
        <v>150020</v>
      </c>
      <c r="H62" s="56"/>
    </row>
    <row r="63" spans="2:8" x14ac:dyDescent="0.25">
      <c r="B63" s="55" t="s">
        <v>217</v>
      </c>
      <c r="G63" s="59">
        <v>519515</v>
      </c>
      <c r="H63" s="56"/>
    </row>
    <row r="64" spans="2:8" x14ac:dyDescent="0.25">
      <c r="B64" s="55" t="s">
        <v>49</v>
      </c>
      <c r="G64" s="59">
        <v>519515</v>
      </c>
      <c r="H64" s="56"/>
    </row>
    <row r="65" spans="2:8" x14ac:dyDescent="0.25">
      <c r="B65" s="55" t="s">
        <v>283</v>
      </c>
      <c r="G65" s="59">
        <v>513510</v>
      </c>
      <c r="H65" s="56"/>
    </row>
    <row r="66" spans="2:8" x14ac:dyDescent="0.25">
      <c r="B66" s="55" t="s">
        <v>218</v>
      </c>
      <c r="G66" s="59">
        <v>150024</v>
      </c>
    </row>
    <row r="67" spans="2:8" x14ac:dyDescent="0.25">
      <c r="B67" s="55" t="s">
        <v>264</v>
      </c>
      <c r="G67" s="59">
        <v>514005</v>
      </c>
    </row>
    <row r="68" spans="2:8" x14ac:dyDescent="0.25">
      <c r="B68" s="55" t="s">
        <v>361</v>
      </c>
      <c r="G68" s="59">
        <v>515007</v>
      </c>
    </row>
    <row r="69" spans="2:8" x14ac:dyDescent="0.25">
      <c r="B69" s="55" t="s">
        <v>259</v>
      </c>
      <c r="G69" s="59">
        <v>512010</v>
      </c>
    </row>
    <row r="70" spans="2:8" x14ac:dyDescent="0.25">
      <c r="B70" s="55" t="s">
        <v>266</v>
      </c>
      <c r="G70" s="59">
        <v>510513</v>
      </c>
    </row>
    <row r="71" spans="2:8" x14ac:dyDescent="0.25">
      <c r="B71" s="55" t="s">
        <v>292</v>
      </c>
      <c r="G71" s="59">
        <v>514009</v>
      </c>
    </row>
    <row r="72" spans="2:8" x14ac:dyDescent="0.25">
      <c r="B72" s="55" t="s">
        <v>202</v>
      </c>
      <c r="G72" s="59">
        <v>514510</v>
      </c>
    </row>
    <row r="73" spans="2:8" x14ac:dyDescent="0.25">
      <c r="B73" s="55" t="s">
        <v>270</v>
      </c>
      <c r="G73" s="59">
        <v>519515</v>
      </c>
    </row>
    <row r="74" spans="2:8" x14ac:dyDescent="0.25">
      <c r="B74" s="55" t="s">
        <v>41</v>
      </c>
      <c r="G74" s="59">
        <v>513007</v>
      </c>
    </row>
    <row r="75" spans="2:8" x14ac:dyDescent="0.25">
      <c r="B75" s="55" t="s">
        <v>262</v>
      </c>
      <c r="G75" s="59">
        <v>513512</v>
      </c>
    </row>
    <row r="76" spans="2:8" x14ac:dyDescent="0.25">
      <c r="B76" s="55" t="s">
        <v>285</v>
      </c>
      <c r="G76" s="59">
        <v>519505</v>
      </c>
    </row>
    <row r="77" spans="2:8" x14ac:dyDescent="0.25">
      <c r="B77" s="55" t="s">
        <v>286</v>
      </c>
      <c r="G77" s="59">
        <v>513512</v>
      </c>
    </row>
    <row r="78" spans="2:8" x14ac:dyDescent="0.25">
      <c r="B78" s="55" t="s">
        <v>54</v>
      </c>
      <c r="G78" s="59">
        <v>519513</v>
      </c>
    </row>
    <row r="79" spans="2:8" x14ac:dyDescent="0.25">
      <c r="B79" s="55" t="s">
        <v>265</v>
      </c>
      <c r="G79" s="59">
        <v>515506</v>
      </c>
    </row>
    <row r="80" spans="2:8" x14ac:dyDescent="0.25">
      <c r="B80" s="55" t="s">
        <v>268</v>
      </c>
      <c r="G80" s="59">
        <v>515508</v>
      </c>
    </row>
    <row r="81" spans="2:7" x14ac:dyDescent="0.25">
      <c r="B81" s="55" t="s">
        <v>147</v>
      </c>
      <c r="G81" s="59">
        <v>519505</v>
      </c>
    </row>
    <row r="82" spans="2:7" x14ac:dyDescent="0.25">
      <c r="B82" s="55" t="s">
        <v>148</v>
      </c>
      <c r="G82" s="59">
        <v>513513</v>
      </c>
    </row>
    <row r="83" spans="2:7" x14ac:dyDescent="0.25">
      <c r="B83" s="55" t="s">
        <v>287</v>
      </c>
      <c r="G83" s="59">
        <v>510507</v>
      </c>
    </row>
    <row r="84" spans="2:7" x14ac:dyDescent="0.25">
      <c r="B84" s="55" t="s">
        <v>57</v>
      </c>
      <c r="G84" s="59">
        <v>510507</v>
      </c>
    </row>
    <row r="85" spans="2:7" x14ac:dyDescent="0.25">
      <c r="B85" s="55" t="s">
        <v>219</v>
      </c>
      <c r="G85" s="59">
        <v>519515</v>
      </c>
    </row>
    <row r="86" spans="2:7" x14ac:dyDescent="0.25">
      <c r="B86" s="55" t="s">
        <v>288</v>
      </c>
      <c r="G86" s="59">
        <v>513513</v>
      </c>
    </row>
    <row r="87" spans="2:7" x14ac:dyDescent="0.25">
      <c r="B87" s="55" t="s">
        <v>39</v>
      </c>
      <c r="G87" s="59">
        <v>519515</v>
      </c>
    </row>
    <row r="88" spans="2:7" x14ac:dyDescent="0.25">
      <c r="B88" s="55" t="s">
        <v>263</v>
      </c>
      <c r="G88" s="59">
        <v>513506</v>
      </c>
    </row>
    <row r="89" spans="2:7" x14ac:dyDescent="0.25">
      <c r="B89" s="55" t="s">
        <v>363</v>
      </c>
      <c r="G89" s="59">
        <v>515006</v>
      </c>
    </row>
    <row r="90" spans="2:7" x14ac:dyDescent="0.25">
      <c r="B90" s="55" t="s">
        <v>271</v>
      </c>
      <c r="G90" s="59">
        <v>143503</v>
      </c>
    </row>
    <row r="91" spans="2:7" x14ac:dyDescent="0.25">
      <c r="B91" s="55" t="s">
        <v>273</v>
      </c>
      <c r="G91" s="59">
        <v>513007</v>
      </c>
    </row>
    <row r="92" spans="2:7" x14ac:dyDescent="0.25">
      <c r="B92" s="55" t="s">
        <v>63</v>
      </c>
      <c r="G92" s="59">
        <v>513007</v>
      </c>
    </row>
    <row r="93" spans="2:7" x14ac:dyDescent="0.25">
      <c r="B93" s="55" t="s">
        <v>62</v>
      </c>
      <c r="G93" s="59">
        <v>513005</v>
      </c>
    </row>
    <row r="94" spans="2:7" x14ac:dyDescent="0.25">
      <c r="B94" s="55" t="s">
        <v>261</v>
      </c>
      <c r="G94" s="59">
        <v>513006</v>
      </c>
    </row>
    <row r="95" spans="2:7" x14ac:dyDescent="0.25">
      <c r="B95" s="55" t="s">
        <v>353</v>
      </c>
      <c r="G95" s="59">
        <v>513512</v>
      </c>
    </row>
    <row r="96" spans="2:7" x14ac:dyDescent="0.25">
      <c r="B96" s="55" t="s">
        <v>56</v>
      </c>
      <c r="G96" s="59">
        <v>510506</v>
      </c>
    </row>
    <row r="97" spans="2:7" x14ac:dyDescent="0.25">
      <c r="B97" s="55" t="s">
        <v>55</v>
      </c>
      <c r="G97" s="59">
        <v>510505</v>
      </c>
    </row>
    <row r="98" spans="2:7" x14ac:dyDescent="0.25">
      <c r="B98" s="55" t="s">
        <v>40</v>
      </c>
      <c r="G98" s="59">
        <v>512505</v>
      </c>
    </row>
    <row r="99" spans="2:7" x14ac:dyDescent="0.25">
      <c r="B99" s="55" t="s">
        <v>53</v>
      </c>
      <c r="G99" s="59">
        <v>519511</v>
      </c>
    </row>
    <row r="100" spans="2:7" x14ac:dyDescent="0.25">
      <c r="B100" s="55" t="s">
        <v>220</v>
      </c>
      <c r="G100" s="59">
        <v>513509</v>
      </c>
    </row>
    <row r="101" spans="2:7" x14ac:dyDescent="0.25">
      <c r="B101" s="55" t="s">
        <v>221</v>
      </c>
      <c r="G101" s="59">
        <v>513512</v>
      </c>
    </row>
    <row r="102" spans="2:7" x14ac:dyDescent="0.25">
      <c r="B102" s="55" t="s">
        <v>309</v>
      </c>
      <c r="G102" s="59">
        <v>150016</v>
      </c>
    </row>
    <row r="103" spans="2:7" x14ac:dyDescent="0.25">
      <c r="B103" s="55" t="s">
        <v>47</v>
      </c>
      <c r="G103" s="59">
        <v>514008</v>
      </c>
    </row>
    <row r="104" spans="2:7" x14ac:dyDescent="0.25">
      <c r="B104" s="55" t="s">
        <v>45</v>
      </c>
      <c r="G104" s="59">
        <v>513511</v>
      </c>
    </row>
    <row r="105" spans="2:7" x14ac:dyDescent="0.25">
      <c r="B105" s="55" t="s">
        <v>256</v>
      </c>
      <c r="G105" s="59">
        <v>515505</v>
      </c>
    </row>
    <row r="106" spans="2:7" x14ac:dyDescent="0.25">
      <c r="B106" s="55" t="s">
        <v>42</v>
      </c>
      <c r="G106" s="59">
        <v>513507</v>
      </c>
    </row>
    <row r="113" spans="7:7" x14ac:dyDescent="0.25">
      <c r="G113" s="56"/>
    </row>
  </sheetData>
  <sheetProtection algorithmName="SHA-512" hashValue="PpI6rP26WaknGpg/yIbeoPlrs6ZxuxdHEQy3dzWG99OavaNZNZ0gTnHRmOo0IXWAMDk5v0sB+BsB+XhNgIMjDw==" saltValue="eRq3b8zRLWluS9dxEDPzZA==" spinCount="100000" sheet="1" objects="1" scenarios="1"/>
  <autoFilter ref="A8:G112" xr:uid="{00000000-0009-0000-0000-000005000000}"/>
  <sortState xmlns:xlrd2="http://schemas.microsoft.com/office/spreadsheetml/2017/richdata2" ref="A10:A21">
    <sortCondition ref="A10:A21"/>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C62"/>
  <sheetViews>
    <sheetView workbookViewId="0">
      <selection activeCell="F53" sqref="F53"/>
    </sheetView>
  </sheetViews>
  <sheetFormatPr baseColWidth="10" defaultRowHeight="15" x14ac:dyDescent="0.25"/>
  <cols>
    <col min="1" max="1" width="48.42578125" customWidth="1"/>
    <col min="2" max="2" width="54" customWidth="1"/>
    <col min="3" max="3" width="49.85546875" customWidth="1"/>
  </cols>
  <sheetData>
    <row r="1" spans="1:3" ht="17.25" thickTop="1" thickBot="1" x14ac:dyDescent="0.3">
      <c r="A1" s="2"/>
      <c r="B1" s="77" t="s">
        <v>69</v>
      </c>
      <c r="C1" s="3"/>
    </row>
    <row r="2" spans="1:3" ht="15.75" thickTop="1" x14ac:dyDescent="0.25">
      <c r="A2" s="3"/>
      <c r="B2" s="78" t="s">
        <v>146</v>
      </c>
      <c r="C2" s="3"/>
    </row>
    <row r="3" spans="1:3" x14ac:dyDescent="0.25">
      <c r="A3" s="3"/>
      <c r="B3" s="79" t="s">
        <v>145</v>
      </c>
      <c r="C3" s="3"/>
    </row>
    <row r="4" spans="1:3" x14ac:dyDescent="0.25">
      <c r="A4" s="3"/>
      <c r="B4" s="79" t="s">
        <v>121</v>
      </c>
      <c r="C4" s="3"/>
    </row>
    <row r="5" spans="1:3" x14ac:dyDescent="0.25">
      <c r="A5" s="3"/>
      <c r="B5" s="79" t="s">
        <v>239</v>
      </c>
      <c r="C5" s="3"/>
    </row>
    <row r="6" spans="1:3" x14ac:dyDescent="0.25">
      <c r="A6" s="3"/>
      <c r="B6" s="79" t="s">
        <v>120</v>
      </c>
      <c r="C6" s="3"/>
    </row>
    <row r="7" spans="1:3" x14ac:dyDescent="0.25">
      <c r="A7" s="3"/>
      <c r="B7" s="79" t="s">
        <v>126</v>
      </c>
      <c r="C7" s="3"/>
    </row>
    <row r="8" spans="1:3" x14ac:dyDescent="0.25">
      <c r="A8" s="3"/>
      <c r="B8" s="79" t="s">
        <v>222</v>
      </c>
      <c r="C8" s="3"/>
    </row>
    <row r="9" spans="1:3" x14ac:dyDescent="0.25">
      <c r="A9" s="3"/>
      <c r="B9" s="79" t="s">
        <v>123</v>
      </c>
      <c r="C9" s="3"/>
    </row>
    <row r="10" spans="1:3" x14ac:dyDescent="0.25">
      <c r="A10" s="3"/>
      <c r="B10" s="79" t="s">
        <v>70</v>
      </c>
      <c r="C10" s="3"/>
    </row>
    <row r="11" spans="1:3" x14ac:dyDescent="0.25">
      <c r="A11" s="3"/>
      <c r="B11" s="79" t="s">
        <v>240</v>
      </c>
      <c r="C11" s="3"/>
    </row>
    <row r="12" spans="1:3" x14ac:dyDescent="0.25">
      <c r="A12" s="3"/>
      <c r="B12" s="79" t="s">
        <v>241</v>
      </c>
      <c r="C12" s="3"/>
    </row>
    <row r="13" spans="1:3" x14ac:dyDescent="0.25">
      <c r="A13" s="3"/>
      <c r="B13" s="79" t="s">
        <v>127</v>
      </c>
      <c r="C13" s="3"/>
    </row>
    <row r="14" spans="1:3" x14ac:dyDescent="0.25">
      <c r="A14" s="3"/>
      <c r="B14" s="79" t="s">
        <v>124</v>
      </c>
      <c r="C14" s="3"/>
    </row>
    <row r="15" spans="1:3" x14ac:dyDescent="0.25">
      <c r="A15" s="3"/>
      <c r="B15" s="70" t="s">
        <v>122</v>
      </c>
      <c r="C15" s="3"/>
    </row>
    <row r="16" spans="1:3" x14ac:dyDescent="0.25">
      <c r="A16" s="3"/>
      <c r="B16" s="79" t="s">
        <v>204</v>
      </c>
      <c r="C16" s="3"/>
    </row>
    <row r="17" spans="1:3" x14ac:dyDescent="0.25">
      <c r="A17" s="3"/>
      <c r="B17" s="79" t="s">
        <v>168</v>
      </c>
      <c r="C17" s="3"/>
    </row>
    <row r="18" spans="1:3" x14ac:dyDescent="0.25">
      <c r="A18" s="3"/>
      <c r="B18" s="79" t="s">
        <v>117</v>
      </c>
      <c r="C18" s="3"/>
    </row>
    <row r="19" spans="1:3" ht="15.75" thickBot="1" x14ac:dyDescent="0.3">
      <c r="A19" s="3"/>
      <c r="B19" s="80" t="s">
        <v>125</v>
      </c>
      <c r="C19" s="3"/>
    </row>
    <row r="20" spans="1:3" ht="16.5" thickTop="1" thickBot="1" x14ac:dyDescent="0.3">
      <c r="A20" s="3"/>
      <c r="B20" s="3"/>
      <c r="C20" s="3"/>
    </row>
    <row r="21" spans="1:3" ht="17.25" thickTop="1" thickBot="1" x14ac:dyDescent="0.3">
      <c r="A21" s="274" t="s">
        <v>67</v>
      </c>
      <c r="B21" s="274"/>
      <c r="C21" s="274"/>
    </row>
    <row r="22" spans="1:3" ht="16.5" thickTop="1" thickBot="1" x14ac:dyDescent="0.3">
      <c r="A22" s="73" t="s">
        <v>295</v>
      </c>
      <c r="B22" s="73" t="s">
        <v>300</v>
      </c>
      <c r="C22" s="74" t="s">
        <v>303</v>
      </c>
    </row>
    <row r="23" spans="1:3" ht="15.75" thickTop="1" x14ac:dyDescent="0.25">
      <c r="A23" s="69" t="s">
        <v>252</v>
      </c>
      <c r="B23" s="69" t="s">
        <v>43</v>
      </c>
      <c r="C23" s="69" t="s">
        <v>274</v>
      </c>
    </row>
    <row r="24" spans="1:3" x14ac:dyDescent="0.25">
      <c r="A24" s="69" t="s">
        <v>253</v>
      </c>
      <c r="B24" s="69" t="s">
        <v>46</v>
      </c>
      <c r="C24" s="69" t="s">
        <v>178</v>
      </c>
    </row>
    <row r="25" spans="1:3" x14ac:dyDescent="0.25">
      <c r="A25" s="69" t="s">
        <v>254</v>
      </c>
      <c r="B25" s="69" t="s">
        <v>207</v>
      </c>
      <c r="C25" s="69" t="s">
        <v>284</v>
      </c>
    </row>
    <row r="26" spans="1:3" ht="15.75" thickBot="1" x14ac:dyDescent="0.3">
      <c r="A26" s="69" t="s">
        <v>266</v>
      </c>
      <c r="B26" s="69" t="s">
        <v>44</v>
      </c>
      <c r="C26" s="69" t="s">
        <v>289</v>
      </c>
    </row>
    <row r="27" spans="1:3" ht="16.5" thickTop="1" thickBot="1" x14ac:dyDescent="0.3">
      <c r="A27" s="69" t="s">
        <v>287</v>
      </c>
      <c r="B27" s="69" t="s">
        <v>272</v>
      </c>
      <c r="C27" s="74" t="s">
        <v>304</v>
      </c>
    </row>
    <row r="28" spans="1:3" ht="15.75" thickTop="1" x14ac:dyDescent="0.25">
      <c r="A28" s="69" t="s">
        <v>57</v>
      </c>
      <c r="B28" s="69" t="s">
        <v>283</v>
      </c>
      <c r="C28" s="69" t="s">
        <v>267</v>
      </c>
    </row>
    <row r="29" spans="1:3" x14ac:dyDescent="0.25">
      <c r="A29" s="69" t="s">
        <v>56</v>
      </c>
      <c r="B29" s="69" t="s">
        <v>262</v>
      </c>
      <c r="C29" s="69" t="s">
        <v>265</v>
      </c>
    </row>
    <row r="30" spans="1:3" ht="15.75" thickBot="1" x14ac:dyDescent="0.3">
      <c r="A30" s="69" t="s">
        <v>55</v>
      </c>
      <c r="B30" s="69" t="s">
        <v>286</v>
      </c>
      <c r="C30" s="69" t="s">
        <v>268</v>
      </c>
    </row>
    <row r="31" spans="1:3" ht="16.5" thickTop="1" thickBot="1" x14ac:dyDescent="0.3">
      <c r="A31" s="75" t="s">
        <v>296</v>
      </c>
      <c r="B31" s="69" t="s">
        <v>148</v>
      </c>
      <c r="C31" s="69" t="s">
        <v>256</v>
      </c>
    </row>
    <row r="32" spans="1:3" ht="16.5" thickTop="1" thickBot="1" x14ac:dyDescent="0.3">
      <c r="A32" s="69" t="s">
        <v>212</v>
      </c>
      <c r="B32" s="69" t="s">
        <v>288</v>
      </c>
      <c r="C32" s="74" t="s">
        <v>305</v>
      </c>
    </row>
    <row r="33" spans="1:3" ht="15.75" thickTop="1" x14ac:dyDescent="0.25">
      <c r="A33" s="69" t="s">
        <v>290</v>
      </c>
      <c r="B33" s="69" t="s">
        <v>263</v>
      </c>
      <c r="C33" s="69" t="s">
        <v>205</v>
      </c>
    </row>
    <row r="34" spans="1:3" x14ac:dyDescent="0.25">
      <c r="A34" s="69" t="s">
        <v>183</v>
      </c>
      <c r="B34" s="69" t="s">
        <v>220</v>
      </c>
      <c r="C34" s="69" t="s">
        <v>276</v>
      </c>
    </row>
    <row r="35" spans="1:3" x14ac:dyDescent="0.25">
      <c r="A35" s="69" t="s">
        <v>278</v>
      </c>
      <c r="B35" s="69" t="s">
        <v>221</v>
      </c>
      <c r="C35" s="69" t="s">
        <v>255</v>
      </c>
    </row>
    <row r="36" spans="1:3" x14ac:dyDescent="0.25">
      <c r="A36" s="69" t="s">
        <v>279</v>
      </c>
      <c r="B36" s="69" t="s">
        <v>45</v>
      </c>
      <c r="C36" s="69" t="s">
        <v>52</v>
      </c>
    </row>
    <row r="37" spans="1:3" ht="15.75" thickBot="1" x14ac:dyDescent="0.3">
      <c r="A37" s="69" t="s">
        <v>182</v>
      </c>
      <c r="B37" s="71" t="s">
        <v>42</v>
      </c>
      <c r="C37" s="69" t="s">
        <v>291</v>
      </c>
    </row>
    <row r="38" spans="1:3" ht="16.5" thickTop="1" thickBot="1" x14ac:dyDescent="0.3">
      <c r="A38" s="74" t="s">
        <v>297</v>
      </c>
      <c r="B38" s="74" t="s">
        <v>301</v>
      </c>
      <c r="C38" s="69" t="s">
        <v>180</v>
      </c>
    </row>
    <row r="39" spans="1:3" ht="15.75" thickTop="1" x14ac:dyDescent="0.25">
      <c r="A39" s="69" t="s">
        <v>59</v>
      </c>
      <c r="B39" s="69" t="s">
        <v>264</v>
      </c>
      <c r="C39" s="69" t="s">
        <v>51</v>
      </c>
    </row>
    <row r="40" spans="1:3" x14ac:dyDescent="0.25">
      <c r="A40" s="69" t="s">
        <v>58</v>
      </c>
      <c r="B40" s="69" t="s">
        <v>292</v>
      </c>
      <c r="C40" s="69" t="s">
        <v>48</v>
      </c>
    </row>
    <row r="41" spans="1:3" ht="15.75" thickBot="1" x14ac:dyDescent="0.3">
      <c r="A41" s="69" t="s">
        <v>257</v>
      </c>
      <c r="B41" s="69" t="s">
        <v>47</v>
      </c>
      <c r="C41" s="69" t="s">
        <v>50</v>
      </c>
    </row>
    <row r="42" spans="1:3" ht="16.5" thickTop="1" thickBot="1" x14ac:dyDescent="0.3">
      <c r="A42" s="69" t="s">
        <v>275</v>
      </c>
      <c r="B42" s="74" t="s">
        <v>302</v>
      </c>
      <c r="C42" s="69" t="s">
        <v>38</v>
      </c>
    </row>
    <row r="43" spans="1:3" ht="15.75" thickTop="1" x14ac:dyDescent="0.25">
      <c r="A43" s="69" t="s">
        <v>258</v>
      </c>
      <c r="B43" s="69" t="s">
        <v>206</v>
      </c>
      <c r="C43" s="69" t="s">
        <v>280</v>
      </c>
    </row>
    <row r="44" spans="1:3" ht="15.75" thickBot="1" x14ac:dyDescent="0.3">
      <c r="A44" s="69" t="s">
        <v>259</v>
      </c>
      <c r="B44" s="69" t="s">
        <v>277</v>
      </c>
      <c r="C44" s="69" t="s">
        <v>193</v>
      </c>
    </row>
    <row r="45" spans="1:3" ht="16.5" thickTop="1" thickBot="1" x14ac:dyDescent="0.3">
      <c r="A45" s="74" t="s">
        <v>298</v>
      </c>
      <c r="B45" s="69" t="s">
        <v>201</v>
      </c>
      <c r="C45" s="69" t="s">
        <v>269</v>
      </c>
    </row>
    <row r="46" spans="1:3" ht="15.75" thickTop="1" x14ac:dyDescent="0.25">
      <c r="A46" s="69" t="s">
        <v>260</v>
      </c>
      <c r="B46" s="69" t="s">
        <v>60</v>
      </c>
      <c r="C46" s="69" t="s">
        <v>213</v>
      </c>
    </row>
    <row r="47" spans="1:3" ht="15.75" thickBot="1" x14ac:dyDescent="0.3">
      <c r="A47" s="69" t="s">
        <v>40</v>
      </c>
      <c r="B47" s="69" t="s">
        <v>61</v>
      </c>
      <c r="C47" s="69" t="s">
        <v>214</v>
      </c>
    </row>
    <row r="48" spans="1:3" ht="16.5" thickTop="1" thickBot="1" x14ac:dyDescent="0.3">
      <c r="A48" s="73" t="s">
        <v>299</v>
      </c>
      <c r="B48" s="69" t="s">
        <v>281</v>
      </c>
      <c r="C48" s="69" t="s">
        <v>217</v>
      </c>
    </row>
    <row r="49" spans="1:3" ht="15.75" thickTop="1" x14ac:dyDescent="0.25">
      <c r="A49" s="69" t="s">
        <v>41</v>
      </c>
      <c r="B49" s="69" t="s">
        <v>215</v>
      </c>
      <c r="C49" s="69" t="s">
        <v>49</v>
      </c>
    </row>
    <row r="50" spans="1:3" x14ac:dyDescent="0.25">
      <c r="A50" s="69" t="s">
        <v>273</v>
      </c>
      <c r="B50" s="69" t="s">
        <v>282</v>
      </c>
      <c r="C50" s="69" t="s">
        <v>270</v>
      </c>
    </row>
    <row r="51" spans="1:3" x14ac:dyDescent="0.25">
      <c r="A51" s="69" t="s">
        <v>63</v>
      </c>
      <c r="B51" s="69" t="s">
        <v>216</v>
      </c>
      <c r="C51" s="69" t="s">
        <v>285</v>
      </c>
    </row>
    <row r="52" spans="1:3" x14ac:dyDescent="0.25">
      <c r="A52" s="69" t="s">
        <v>62</v>
      </c>
      <c r="B52" s="69" t="s">
        <v>181</v>
      </c>
      <c r="C52" s="69" t="s">
        <v>54</v>
      </c>
    </row>
    <row r="53" spans="1:3" ht="15.75" thickBot="1" x14ac:dyDescent="0.3">
      <c r="A53" s="69" t="s">
        <v>261</v>
      </c>
      <c r="B53" s="69" t="s">
        <v>293</v>
      </c>
      <c r="C53" s="69" t="s">
        <v>147</v>
      </c>
    </row>
    <row r="54" spans="1:3" ht="16.5" thickTop="1" thickBot="1" x14ac:dyDescent="0.3">
      <c r="A54" s="73" t="s">
        <v>306</v>
      </c>
      <c r="B54" s="69" t="s">
        <v>202</v>
      </c>
      <c r="C54" s="69" t="s">
        <v>219</v>
      </c>
    </row>
    <row r="55" spans="1:3" ht="15.75" thickTop="1" x14ac:dyDescent="0.25">
      <c r="A55" s="69" t="s">
        <v>307</v>
      </c>
      <c r="B55" s="72"/>
      <c r="C55" s="69" t="s">
        <v>39</v>
      </c>
    </row>
    <row r="56" spans="1:3" ht="15.75" thickBot="1" x14ac:dyDescent="0.3">
      <c r="A56" s="71"/>
      <c r="B56" s="71"/>
      <c r="C56" s="71" t="s">
        <v>53</v>
      </c>
    </row>
    <row r="57" spans="1:3" ht="16.5" thickTop="1" thickBot="1" x14ac:dyDescent="0.3">
      <c r="A57" s="275" t="s">
        <v>366</v>
      </c>
      <c r="B57" s="276"/>
      <c r="C57" s="73" t="s">
        <v>367</v>
      </c>
    </row>
    <row r="58" spans="1:3" ht="15.75" thickTop="1" x14ac:dyDescent="0.25">
      <c r="A58" s="205" t="s">
        <v>369</v>
      </c>
      <c r="B58" s="205" t="s">
        <v>372</v>
      </c>
      <c r="C58" s="205" t="s">
        <v>271</v>
      </c>
    </row>
    <row r="59" spans="1:3" ht="15.75" thickBot="1" x14ac:dyDescent="0.3">
      <c r="A59" s="69" t="s">
        <v>370</v>
      </c>
      <c r="B59" s="69" t="s">
        <v>373</v>
      </c>
      <c r="C59" s="206"/>
    </row>
    <row r="60" spans="1:3" ht="16.5" thickTop="1" thickBot="1" x14ac:dyDescent="0.3">
      <c r="A60" s="69" t="s">
        <v>371</v>
      </c>
      <c r="B60" s="69" t="s">
        <v>374</v>
      </c>
      <c r="C60" s="73" t="s">
        <v>368</v>
      </c>
    </row>
    <row r="61" spans="1:3" ht="16.5" thickTop="1" thickBot="1" x14ac:dyDescent="0.3">
      <c r="A61" s="71" t="s">
        <v>309</v>
      </c>
      <c r="B61" s="71"/>
      <c r="C61" s="207" t="s">
        <v>149</v>
      </c>
    </row>
    <row r="62" spans="1:3" ht="15.75" thickTop="1" x14ac:dyDescent="0.25"/>
  </sheetData>
  <sheetProtection algorithmName="SHA-512" hashValue="RoXYX4WF/Fb8DKwmaOhA+AYzyf+j3OfIJ0jEyGi3CRryjseFT0mBBbb2ITOH+6IQRAL/PiTBeQdNpAWbRp2mhQ==" saltValue="9lUe9jFxdf7dmVagdZ/tjw==" spinCount="100000" sheet="1" objects="1" scenarios="1"/>
  <mergeCells count="2">
    <mergeCell ref="A21:C21"/>
    <mergeCell ref="A57:B5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11</vt:i4>
      </vt:variant>
    </vt:vector>
  </HeadingPairs>
  <TitlesOfParts>
    <vt:vector size="18" baseType="lpstr">
      <vt:lpstr>INSTRUCTIVO</vt:lpstr>
      <vt:lpstr>PORTADA</vt:lpstr>
      <vt:lpstr>INGRESOS</vt:lpstr>
      <vt:lpstr>EGRESOS</vt:lpstr>
      <vt:lpstr>TARIFAS</vt:lpstr>
      <vt:lpstr>FILTROS</vt:lpstr>
      <vt:lpstr>CONCEPTOS</vt:lpstr>
      <vt:lpstr>Académia_con_Calidad_y_Pertinencia</vt:lpstr>
      <vt:lpstr>Conceptos</vt:lpstr>
      <vt:lpstr>ConceptosIng</vt:lpstr>
      <vt:lpstr>Facultad</vt:lpstr>
      <vt:lpstr>Gestión_para_la_Excelencia_Institucional</vt:lpstr>
      <vt:lpstr>Investigación_e_Innovación_para_la_Excelencia</vt:lpstr>
      <vt:lpstr>LineaE</vt:lpstr>
      <vt:lpstr>LineaObj</vt:lpstr>
      <vt:lpstr>ObjetivosE</vt:lpstr>
      <vt:lpstr>EGRESOS!Títulos_a_imprimir</vt:lpstr>
      <vt:lpstr>Visibilidad_Pertenencia_e_Impacto_Institucional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Jovanna Gomez Rodriguez</dc:creator>
  <cp:lastModifiedBy>John Jairo Rodriguez Chacon</cp:lastModifiedBy>
  <cp:lastPrinted>2022-08-31T18:54:21Z</cp:lastPrinted>
  <dcterms:created xsi:type="dcterms:W3CDTF">2017-10-11T21:01:30Z</dcterms:created>
  <dcterms:modified xsi:type="dcterms:W3CDTF">2023-09-27T21:22:57Z</dcterms:modified>
</cp:coreProperties>
</file>